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ITDIF 2020\Programa anual de adquisiciones\"/>
    </mc:Choice>
  </mc:AlternateContent>
  <bookViews>
    <workbookView xWindow="0" yWindow="0" windowWidth="18555" windowHeight="9105"/>
  </bookViews>
  <sheets>
    <sheet name="PAA 2019" sheetId="2" r:id="rId1"/>
  </sheets>
  <definedNames>
    <definedName name="_xlnm.Print_Titles" localSheetId="0">'PAA 2019'!$5:$5</definedName>
  </definedNames>
  <calcPr calcId="152511"/>
</workbook>
</file>

<file path=xl/calcChain.xml><?xml version="1.0" encoding="utf-8"?>
<calcChain xmlns="http://schemas.openxmlformats.org/spreadsheetml/2006/main">
  <c r="P220" i="2" l="1"/>
  <c r="AD195" i="2" l="1"/>
  <c r="AB195" i="2"/>
  <c r="Z195" i="2"/>
  <c r="X195" i="2"/>
  <c r="V195" i="2"/>
  <c r="T195" i="2"/>
  <c r="R195" i="2"/>
  <c r="P195" i="2"/>
  <c r="N195" i="2"/>
  <c r="L195" i="2"/>
  <c r="J195" i="2"/>
  <c r="H195" i="2"/>
  <c r="D196" i="2"/>
  <c r="F57" i="2"/>
  <c r="F56" i="2"/>
  <c r="F55" i="2"/>
  <c r="F54" i="2"/>
  <c r="D57" i="2"/>
  <c r="D56" i="2"/>
  <c r="D55" i="2"/>
  <c r="D54" i="2"/>
  <c r="F47" i="2"/>
  <c r="D47" i="2"/>
  <c r="AD50" i="2" l="1"/>
  <c r="AB50" i="2"/>
  <c r="Z50" i="2"/>
  <c r="X50" i="2"/>
  <c r="V50" i="2"/>
  <c r="T50" i="2"/>
  <c r="R50" i="2"/>
  <c r="P50" i="2"/>
  <c r="N50" i="2"/>
  <c r="L50" i="2"/>
  <c r="J50" i="2"/>
  <c r="H50" i="2"/>
  <c r="F59" i="2"/>
  <c r="F58" i="2"/>
  <c r="F53" i="2"/>
  <c r="F52" i="2"/>
  <c r="F51" i="2"/>
  <c r="D59" i="2"/>
  <c r="D58" i="2"/>
  <c r="D53" i="2"/>
  <c r="D52" i="2"/>
  <c r="D51" i="2"/>
  <c r="F75" i="2"/>
  <c r="F74" i="2"/>
  <c r="D75" i="2"/>
  <c r="D74" i="2"/>
  <c r="AD63" i="2"/>
  <c r="AB63" i="2"/>
  <c r="Z63" i="2"/>
  <c r="X63" i="2"/>
  <c r="V63" i="2"/>
  <c r="T63" i="2"/>
  <c r="R63" i="2"/>
  <c r="P63" i="2"/>
  <c r="N63" i="2"/>
  <c r="L63" i="2"/>
  <c r="J63" i="2"/>
  <c r="H63" i="2"/>
  <c r="D70" i="2"/>
  <c r="F70" i="2"/>
  <c r="F129" i="2"/>
  <c r="D129" i="2"/>
  <c r="F131" i="2"/>
  <c r="D131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F34" i="2"/>
  <c r="D34" i="2"/>
  <c r="F33" i="2"/>
  <c r="D33" i="2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151" i="2"/>
  <c r="F50" i="2" l="1"/>
  <c r="F235" i="2"/>
  <c r="F219" i="2"/>
  <c r="F218" i="2"/>
  <c r="F115" i="2"/>
  <c r="F114" i="2"/>
  <c r="F113" i="2"/>
  <c r="F112" i="2"/>
  <c r="F111" i="2"/>
  <c r="AB103" i="2"/>
  <c r="X103" i="2"/>
  <c r="T103" i="2"/>
  <c r="F110" i="2" l="1"/>
  <c r="AD220" i="2"/>
  <c r="AB220" i="2"/>
  <c r="Z220" i="2"/>
  <c r="X220" i="2"/>
  <c r="V220" i="2"/>
  <c r="T220" i="2"/>
  <c r="R220" i="2"/>
  <c r="N220" i="2"/>
  <c r="L220" i="2"/>
  <c r="J220" i="2"/>
  <c r="H220" i="2"/>
  <c r="F220" i="2" s="1"/>
  <c r="AD171" i="2"/>
  <c r="AB171" i="2"/>
  <c r="Z171" i="2"/>
  <c r="X171" i="2"/>
  <c r="V171" i="2"/>
  <c r="T171" i="2"/>
  <c r="R171" i="2"/>
  <c r="P171" i="2"/>
  <c r="N171" i="2"/>
  <c r="L171" i="2"/>
  <c r="J171" i="2"/>
  <c r="H171" i="2"/>
  <c r="F160" i="2"/>
  <c r="F159" i="2"/>
  <c r="F158" i="2"/>
  <c r="F157" i="2"/>
  <c r="F156" i="2"/>
  <c r="F148" i="2"/>
  <c r="F147" i="2"/>
  <c r="F145" i="2"/>
  <c r="F143" i="2"/>
  <c r="D113" i="2" l="1"/>
  <c r="V103" i="2"/>
  <c r="R103" i="2"/>
  <c r="AD103" i="2"/>
  <c r="Z103" i="2"/>
  <c r="P103" i="2"/>
  <c r="N103" i="2"/>
  <c r="J103" i="2"/>
  <c r="AD288" i="2"/>
  <c r="AB288" i="2"/>
  <c r="Z288" i="2"/>
  <c r="X288" i="2"/>
  <c r="V288" i="2"/>
  <c r="T288" i="2"/>
  <c r="R288" i="2"/>
  <c r="P288" i="2"/>
  <c r="N288" i="2"/>
  <c r="L288" i="2"/>
  <c r="J288" i="2"/>
  <c r="H288" i="2"/>
  <c r="AD201" i="2"/>
  <c r="AB201" i="2"/>
  <c r="Z201" i="2"/>
  <c r="X201" i="2"/>
  <c r="V201" i="2"/>
  <c r="T201" i="2"/>
  <c r="R201" i="2"/>
  <c r="P201" i="2"/>
  <c r="N201" i="2"/>
  <c r="L201" i="2"/>
  <c r="J201" i="2"/>
  <c r="H201" i="2"/>
  <c r="F203" i="2"/>
  <c r="AD197" i="2"/>
  <c r="AB197" i="2"/>
  <c r="Z197" i="2"/>
  <c r="X197" i="2"/>
  <c r="V197" i="2"/>
  <c r="T197" i="2"/>
  <c r="R197" i="2"/>
  <c r="P197" i="2"/>
  <c r="N197" i="2"/>
  <c r="L197" i="2"/>
  <c r="J197" i="2"/>
  <c r="H197" i="2"/>
  <c r="AD183" i="2"/>
  <c r="AB183" i="2"/>
  <c r="Z183" i="2"/>
  <c r="X183" i="2"/>
  <c r="V183" i="2"/>
  <c r="T183" i="2"/>
  <c r="R183" i="2"/>
  <c r="P183" i="2"/>
  <c r="N183" i="2"/>
  <c r="L183" i="2"/>
  <c r="J183" i="2"/>
  <c r="H183" i="2"/>
  <c r="F313" i="2" l="1"/>
  <c r="D313" i="2"/>
  <c r="AD312" i="2"/>
  <c r="AD311" i="2" s="1"/>
  <c r="AB312" i="2"/>
  <c r="AB311" i="2" s="1"/>
  <c r="Z312" i="2"/>
  <c r="Z311" i="2" s="1"/>
  <c r="X312" i="2"/>
  <c r="X311" i="2" s="1"/>
  <c r="V312" i="2"/>
  <c r="V311" i="2" s="1"/>
  <c r="T312" i="2"/>
  <c r="T311" i="2" s="1"/>
  <c r="R312" i="2"/>
  <c r="R311" i="2" s="1"/>
  <c r="P312" i="2"/>
  <c r="N312" i="2"/>
  <c r="N311" i="2" s="1"/>
  <c r="L312" i="2"/>
  <c r="L311" i="2" s="1"/>
  <c r="J312" i="2"/>
  <c r="J311" i="2" s="1"/>
  <c r="H312" i="2"/>
  <c r="P311" i="2"/>
  <c r="F310" i="2"/>
  <c r="D310" i="2"/>
  <c r="AD309" i="2"/>
  <c r="AB309" i="2"/>
  <c r="Z309" i="2"/>
  <c r="Z308" i="2" s="1"/>
  <c r="X309" i="2"/>
  <c r="V309" i="2"/>
  <c r="V308" i="2" s="1"/>
  <c r="T309" i="2"/>
  <c r="T308" i="2" s="1"/>
  <c r="R309" i="2"/>
  <c r="R308" i="2" s="1"/>
  <c r="P309" i="2"/>
  <c r="P308" i="2" s="1"/>
  <c r="N309" i="2"/>
  <c r="N308" i="2" s="1"/>
  <c r="L309" i="2"/>
  <c r="L308" i="2" s="1"/>
  <c r="J309" i="2"/>
  <c r="J308" i="2" s="1"/>
  <c r="H309" i="2"/>
  <c r="H308" i="2" s="1"/>
  <c r="AD308" i="2"/>
  <c r="AB308" i="2"/>
  <c r="Y308" i="2"/>
  <c r="X308" i="2"/>
  <c r="W308" i="2"/>
  <c r="F307" i="2"/>
  <c r="D307" i="2"/>
  <c r="AD306" i="2"/>
  <c r="AB306" i="2"/>
  <c r="Z306" i="2"/>
  <c r="X306" i="2"/>
  <c r="V306" i="2"/>
  <c r="T306" i="2"/>
  <c r="R306" i="2"/>
  <c r="P306" i="2"/>
  <c r="N306" i="2"/>
  <c r="L306" i="2"/>
  <c r="J306" i="2"/>
  <c r="H306" i="2"/>
  <c r="F305" i="2"/>
  <c r="D305" i="2"/>
  <c r="AD304" i="2"/>
  <c r="AB304" i="2"/>
  <c r="Z304" i="2"/>
  <c r="X304" i="2"/>
  <c r="V304" i="2"/>
  <c r="T304" i="2"/>
  <c r="R304" i="2"/>
  <c r="P304" i="2"/>
  <c r="N304" i="2"/>
  <c r="L304" i="2"/>
  <c r="J304" i="2"/>
  <c r="H304" i="2"/>
  <c r="D304" i="2"/>
  <c r="AD301" i="2"/>
  <c r="AB301" i="2"/>
  <c r="Z301" i="2"/>
  <c r="X301" i="2"/>
  <c r="V301" i="2"/>
  <c r="T301" i="2"/>
  <c r="R301" i="2"/>
  <c r="P301" i="2"/>
  <c r="N301" i="2"/>
  <c r="L301" i="2"/>
  <c r="J301" i="2"/>
  <c r="H301" i="2"/>
  <c r="F300" i="2"/>
  <c r="AD299" i="2"/>
  <c r="AB299" i="2"/>
  <c r="Z299" i="2"/>
  <c r="X299" i="2"/>
  <c r="V299" i="2"/>
  <c r="T299" i="2"/>
  <c r="R299" i="2"/>
  <c r="P299" i="2"/>
  <c r="N299" i="2"/>
  <c r="L299" i="2"/>
  <c r="J299" i="2"/>
  <c r="H299" i="2"/>
  <c r="F298" i="2"/>
  <c r="D298" i="2"/>
  <c r="F297" i="2"/>
  <c r="D297" i="2"/>
  <c r="F296" i="2"/>
  <c r="D296" i="2"/>
  <c r="T295" i="2"/>
  <c r="R295" i="2"/>
  <c r="P295" i="2"/>
  <c r="N295" i="2"/>
  <c r="L295" i="2"/>
  <c r="J295" i="2"/>
  <c r="H295" i="2"/>
  <c r="AD294" i="2"/>
  <c r="AB294" i="2"/>
  <c r="Z294" i="2"/>
  <c r="X294" i="2"/>
  <c r="V294" i="2"/>
  <c r="F292" i="2"/>
  <c r="F291" i="2" s="1"/>
  <c r="D292" i="2"/>
  <c r="AD291" i="2"/>
  <c r="AD287" i="2" s="1"/>
  <c r="AB291" i="2"/>
  <c r="AB287" i="2" s="1"/>
  <c r="Z291" i="2"/>
  <c r="Z287" i="2" s="1"/>
  <c r="X291" i="2"/>
  <c r="X287" i="2" s="1"/>
  <c r="V291" i="2"/>
  <c r="V287" i="2" s="1"/>
  <c r="T291" i="2"/>
  <c r="T287" i="2" s="1"/>
  <c r="R291" i="2"/>
  <c r="R287" i="2" s="1"/>
  <c r="P291" i="2"/>
  <c r="P287" i="2" s="1"/>
  <c r="N291" i="2"/>
  <c r="N287" i="2" s="1"/>
  <c r="L291" i="2"/>
  <c r="L287" i="2" s="1"/>
  <c r="J291" i="2"/>
  <c r="J287" i="2" s="1"/>
  <c r="H291" i="2"/>
  <c r="H287" i="2" s="1"/>
  <c r="F290" i="2"/>
  <c r="D290" i="2"/>
  <c r="F289" i="2"/>
  <c r="D289" i="2"/>
  <c r="F286" i="2"/>
  <c r="F285" i="2" s="1"/>
  <c r="D286" i="2"/>
  <c r="AD285" i="2"/>
  <c r="AB285" i="2"/>
  <c r="Z285" i="2"/>
  <c r="X285" i="2"/>
  <c r="V285" i="2"/>
  <c r="T285" i="2"/>
  <c r="R285" i="2"/>
  <c r="P285" i="2"/>
  <c r="N285" i="2"/>
  <c r="L285" i="2"/>
  <c r="J285" i="2"/>
  <c r="H285" i="2"/>
  <c r="F284" i="2"/>
  <c r="F283" i="2" s="1"/>
  <c r="D284" i="2"/>
  <c r="AD283" i="2"/>
  <c r="AB283" i="2"/>
  <c r="Z283" i="2"/>
  <c r="X283" i="2"/>
  <c r="V283" i="2"/>
  <c r="T283" i="2"/>
  <c r="R283" i="2"/>
  <c r="P283" i="2"/>
  <c r="N283" i="2"/>
  <c r="L283" i="2"/>
  <c r="J283" i="2"/>
  <c r="H283" i="2"/>
  <c r="F282" i="2"/>
  <c r="F281" i="2" s="1"/>
  <c r="D282" i="2"/>
  <c r="AD281" i="2"/>
  <c r="AB281" i="2"/>
  <c r="Z281" i="2"/>
  <c r="X281" i="2"/>
  <c r="V281" i="2"/>
  <c r="T281" i="2"/>
  <c r="R281" i="2"/>
  <c r="P281" i="2"/>
  <c r="N281" i="2"/>
  <c r="L281" i="2"/>
  <c r="J281" i="2"/>
  <c r="H281" i="2"/>
  <c r="F280" i="2"/>
  <c r="F279" i="2" s="1"/>
  <c r="D280" i="2"/>
  <c r="AD279" i="2"/>
  <c r="AB279" i="2"/>
  <c r="Z279" i="2"/>
  <c r="X279" i="2"/>
  <c r="V279" i="2"/>
  <c r="T279" i="2"/>
  <c r="R279" i="2"/>
  <c r="P279" i="2"/>
  <c r="N279" i="2"/>
  <c r="L279" i="2"/>
  <c r="J279" i="2"/>
  <c r="H279" i="2"/>
  <c r="F278" i="2"/>
  <c r="F277" i="2" s="1"/>
  <c r="D278" i="2"/>
  <c r="AD277" i="2"/>
  <c r="AB277" i="2"/>
  <c r="Z277" i="2"/>
  <c r="X277" i="2"/>
  <c r="V277" i="2"/>
  <c r="T277" i="2"/>
  <c r="R277" i="2"/>
  <c r="P277" i="2"/>
  <c r="N277" i="2"/>
  <c r="L277" i="2"/>
  <c r="J277" i="2"/>
  <c r="H277" i="2"/>
  <c r="F275" i="2"/>
  <c r="F274" i="2" s="1"/>
  <c r="D275" i="2"/>
  <c r="AD274" i="2"/>
  <c r="AB274" i="2"/>
  <c r="Z274" i="2"/>
  <c r="X274" i="2"/>
  <c r="V274" i="2"/>
  <c r="T274" i="2"/>
  <c r="R274" i="2"/>
  <c r="P274" i="2"/>
  <c r="N274" i="2"/>
  <c r="L274" i="2"/>
  <c r="J274" i="2"/>
  <c r="H274" i="2"/>
  <c r="F273" i="2"/>
  <c r="F272" i="2" s="1"/>
  <c r="D273" i="2"/>
  <c r="AD272" i="2"/>
  <c r="AB272" i="2"/>
  <c r="Z272" i="2"/>
  <c r="X272" i="2"/>
  <c r="V272" i="2"/>
  <c r="T272" i="2"/>
  <c r="R272" i="2"/>
  <c r="P272" i="2"/>
  <c r="N272" i="2"/>
  <c r="L272" i="2"/>
  <c r="J272" i="2"/>
  <c r="H272" i="2"/>
  <c r="F271" i="2"/>
  <c r="F270" i="2" s="1"/>
  <c r="D271" i="2"/>
  <c r="AD270" i="2"/>
  <c r="AB270" i="2"/>
  <c r="Z270" i="2"/>
  <c r="X270" i="2"/>
  <c r="V270" i="2"/>
  <c r="T270" i="2"/>
  <c r="R270" i="2"/>
  <c r="P270" i="2"/>
  <c r="N270" i="2"/>
  <c r="L270" i="2"/>
  <c r="J270" i="2"/>
  <c r="H270" i="2"/>
  <c r="F269" i="2"/>
  <c r="F268" i="2" s="1"/>
  <c r="D269" i="2"/>
  <c r="AD268" i="2"/>
  <c r="AB268" i="2"/>
  <c r="Z268" i="2"/>
  <c r="X268" i="2"/>
  <c r="V268" i="2"/>
  <c r="T268" i="2"/>
  <c r="R268" i="2"/>
  <c r="P268" i="2"/>
  <c r="N268" i="2"/>
  <c r="L268" i="2"/>
  <c r="J268" i="2"/>
  <c r="H268" i="2"/>
  <c r="F266" i="2"/>
  <c r="F265" i="2" s="1"/>
  <c r="D266" i="2"/>
  <c r="AD265" i="2"/>
  <c r="AB265" i="2"/>
  <c r="Z265" i="2"/>
  <c r="X265" i="2"/>
  <c r="V265" i="2"/>
  <c r="T265" i="2"/>
  <c r="R265" i="2"/>
  <c r="P265" i="2"/>
  <c r="N265" i="2"/>
  <c r="L265" i="2"/>
  <c r="J265" i="2"/>
  <c r="H265" i="2"/>
  <c r="F264" i="2"/>
  <c r="F263" i="2" s="1"/>
  <c r="D264" i="2"/>
  <c r="AD263" i="2"/>
  <c r="AB263" i="2"/>
  <c r="Z263" i="2"/>
  <c r="X263" i="2"/>
  <c r="V263" i="2"/>
  <c r="T263" i="2"/>
  <c r="R263" i="2"/>
  <c r="P263" i="2"/>
  <c r="N263" i="2"/>
  <c r="L263" i="2"/>
  <c r="J263" i="2"/>
  <c r="H263" i="2"/>
  <c r="F261" i="2"/>
  <c r="F260" i="2" s="1"/>
  <c r="D261" i="2"/>
  <c r="AD260" i="2"/>
  <c r="AB260" i="2"/>
  <c r="Z260" i="2"/>
  <c r="X260" i="2"/>
  <c r="V260" i="2"/>
  <c r="T260" i="2"/>
  <c r="R260" i="2"/>
  <c r="P260" i="2"/>
  <c r="N260" i="2"/>
  <c r="L260" i="2"/>
  <c r="J260" i="2"/>
  <c r="H260" i="2"/>
  <c r="F259" i="2"/>
  <c r="F258" i="2" s="1"/>
  <c r="D259" i="2"/>
  <c r="AD258" i="2"/>
  <c r="AB258" i="2"/>
  <c r="Z258" i="2"/>
  <c r="X258" i="2"/>
  <c r="V258" i="2"/>
  <c r="T258" i="2"/>
  <c r="R258" i="2"/>
  <c r="P258" i="2"/>
  <c r="N258" i="2"/>
  <c r="L258" i="2"/>
  <c r="J258" i="2"/>
  <c r="H258" i="2"/>
  <c r="F257" i="2"/>
  <c r="D257" i="2"/>
  <c r="F256" i="2"/>
  <c r="D256" i="2"/>
  <c r="F255" i="2"/>
  <c r="D255" i="2"/>
  <c r="F254" i="2"/>
  <c r="D254" i="2"/>
  <c r="F253" i="2"/>
  <c r="D253" i="2"/>
  <c r="F252" i="2"/>
  <c r="D252" i="2"/>
  <c r="F251" i="2"/>
  <c r="D251" i="2"/>
  <c r="F250" i="2"/>
  <c r="D250" i="2"/>
  <c r="F249" i="2"/>
  <c r="D249" i="2"/>
  <c r="F248" i="2"/>
  <c r="D248" i="2"/>
  <c r="F247" i="2"/>
  <c r="D247" i="2"/>
  <c r="F246" i="2"/>
  <c r="D246" i="2"/>
  <c r="F245" i="2"/>
  <c r="D245" i="2"/>
  <c r="AD244" i="2"/>
  <c r="AB244" i="2"/>
  <c r="Z244" i="2"/>
  <c r="X244" i="2"/>
  <c r="V244" i="2"/>
  <c r="T244" i="2"/>
  <c r="R244" i="2"/>
  <c r="P244" i="2"/>
  <c r="N244" i="2"/>
  <c r="L244" i="2"/>
  <c r="J244" i="2"/>
  <c r="H244" i="2"/>
  <c r="F243" i="2"/>
  <c r="F242" i="2" s="1"/>
  <c r="AD242" i="2"/>
  <c r="AB242" i="2"/>
  <c r="Z242" i="2"/>
  <c r="X242" i="2"/>
  <c r="V242" i="2"/>
  <c r="T242" i="2"/>
  <c r="R242" i="2"/>
  <c r="P242" i="2"/>
  <c r="N242" i="2"/>
  <c r="L242" i="2"/>
  <c r="J242" i="2"/>
  <c r="H242" i="2"/>
  <c r="F241" i="2"/>
  <c r="D241" i="2"/>
  <c r="F240" i="2"/>
  <c r="D240" i="2"/>
  <c r="AD239" i="2"/>
  <c r="AB239" i="2"/>
  <c r="Z239" i="2"/>
  <c r="X239" i="2"/>
  <c r="V239" i="2"/>
  <c r="T239" i="2"/>
  <c r="R239" i="2"/>
  <c r="P239" i="2"/>
  <c r="N239" i="2"/>
  <c r="L239" i="2"/>
  <c r="J239" i="2"/>
  <c r="H239" i="2"/>
  <c r="F238" i="2"/>
  <c r="F237" i="2" s="1"/>
  <c r="D238" i="2"/>
  <c r="AD237" i="2"/>
  <c r="AB237" i="2"/>
  <c r="Z237" i="2"/>
  <c r="X237" i="2"/>
  <c r="V237" i="2"/>
  <c r="T237" i="2"/>
  <c r="R237" i="2"/>
  <c r="P237" i="2"/>
  <c r="N237" i="2"/>
  <c r="L237" i="2"/>
  <c r="J237" i="2"/>
  <c r="H237" i="2"/>
  <c r="F234" i="2"/>
  <c r="D235" i="2"/>
  <c r="AB234" i="2"/>
  <c r="Z234" i="2"/>
  <c r="X234" i="2"/>
  <c r="V234" i="2"/>
  <c r="T234" i="2"/>
  <c r="R234" i="2"/>
  <c r="P234" i="2"/>
  <c r="N234" i="2"/>
  <c r="L234" i="2"/>
  <c r="J234" i="2"/>
  <c r="H234" i="2"/>
  <c r="F233" i="2"/>
  <c r="F232" i="2" s="1"/>
  <c r="D233" i="2"/>
  <c r="AD232" i="2"/>
  <c r="AB232" i="2"/>
  <c r="Z232" i="2"/>
  <c r="X232" i="2"/>
  <c r="V232" i="2"/>
  <c r="T232" i="2"/>
  <c r="R232" i="2"/>
  <c r="P232" i="2"/>
  <c r="N232" i="2"/>
  <c r="L232" i="2"/>
  <c r="J232" i="2"/>
  <c r="H232" i="2"/>
  <c r="F231" i="2"/>
  <c r="F230" i="2" s="1"/>
  <c r="D231" i="2"/>
  <c r="AD230" i="2"/>
  <c r="AB230" i="2"/>
  <c r="Z230" i="2"/>
  <c r="X230" i="2"/>
  <c r="V230" i="2"/>
  <c r="T230" i="2"/>
  <c r="R230" i="2"/>
  <c r="P230" i="2"/>
  <c r="N230" i="2"/>
  <c r="L230" i="2"/>
  <c r="J230" i="2"/>
  <c r="H230" i="2"/>
  <c r="F228" i="2"/>
  <c r="D228" i="2"/>
  <c r="F227" i="2"/>
  <c r="D227" i="2"/>
  <c r="F226" i="2"/>
  <c r="D226" i="2"/>
  <c r="F225" i="2"/>
  <c r="D225" i="2"/>
  <c r="AD224" i="2"/>
  <c r="AB224" i="2"/>
  <c r="Z224" i="2"/>
  <c r="X224" i="2"/>
  <c r="V224" i="2"/>
  <c r="T224" i="2"/>
  <c r="R224" i="2"/>
  <c r="P224" i="2"/>
  <c r="N224" i="2"/>
  <c r="L224" i="2"/>
  <c r="J224" i="2"/>
  <c r="H224" i="2"/>
  <c r="D224" i="2"/>
  <c r="F223" i="2"/>
  <c r="F222" i="2" s="1"/>
  <c r="D223" i="2"/>
  <c r="AD222" i="2"/>
  <c r="AB222" i="2"/>
  <c r="Z222" i="2"/>
  <c r="X222" i="2"/>
  <c r="V222" i="2"/>
  <c r="T222" i="2"/>
  <c r="R222" i="2"/>
  <c r="P222" i="2"/>
  <c r="N222" i="2"/>
  <c r="L222" i="2"/>
  <c r="J222" i="2"/>
  <c r="H222" i="2"/>
  <c r="AD217" i="2"/>
  <c r="AB217" i="2"/>
  <c r="Z217" i="2"/>
  <c r="X217" i="2"/>
  <c r="V217" i="2"/>
  <c r="T217" i="2"/>
  <c r="R217" i="2"/>
  <c r="P217" i="2"/>
  <c r="N217" i="2"/>
  <c r="L217" i="2"/>
  <c r="J217" i="2"/>
  <c r="H217" i="2"/>
  <c r="F215" i="2"/>
  <c r="F214" i="2" s="1"/>
  <c r="D215" i="2"/>
  <c r="AD214" i="2"/>
  <c r="AB214" i="2"/>
  <c r="Z214" i="2"/>
  <c r="X214" i="2"/>
  <c r="V214" i="2"/>
  <c r="T214" i="2"/>
  <c r="R214" i="2"/>
  <c r="P214" i="2"/>
  <c r="N214" i="2"/>
  <c r="L214" i="2"/>
  <c r="J214" i="2"/>
  <c r="H214" i="2"/>
  <c r="D213" i="2"/>
  <c r="AD212" i="2"/>
  <c r="AB212" i="2"/>
  <c r="Z212" i="2"/>
  <c r="X212" i="2"/>
  <c r="V212" i="2"/>
  <c r="T212" i="2"/>
  <c r="R212" i="2"/>
  <c r="P212" i="2"/>
  <c r="N212" i="2"/>
  <c r="L212" i="2"/>
  <c r="J212" i="2"/>
  <c r="H212" i="2"/>
  <c r="F212" i="2"/>
  <c r="D212" i="2"/>
  <c r="F211" i="2"/>
  <c r="F210" i="2" s="1"/>
  <c r="D211" i="2"/>
  <c r="AD210" i="2"/>
  <c r="AB210" i="2"/>
  <c r="Z210" i="2"/>
  <c r="X210" i="2"/>
  <c r="V210" i="2"/>
  <c r="T210" i="2"/>
  <c r="R210" i="2"/>
  <c r="P210" i="2"/>
  <c r="N210" i="2"/>
  <c r="L210" i="2"/>
  <c r="J210" i="2"/>
  <c r="H210" i="2"/>
  <c r="F209" i="2"/>
  <c r="F208" i="2" s="1"/>
  <c r="AD208" i="2"/>
  <c r="AB208" i="2"/>
  <c r="Z208" i="2"/>
  <c r="X208" i="2"/>
  <c r="V208" i="2"/>
  <c r="T208" i="2"/>
  <c r="R208" i="2"/>
  <c r="P208" i="2"/>
  <c r="N208" i="2"/>
  <c r="L208" i="2"/>
  <c r="J208" i="2"/>
  <c r="H208" i="2"/>
  <c r="F207" i="2"/>
  <c r="D207" i="2"/>
  <c r="F206" i="2"/>
  <c r="D206" i="2"/>
  <c r="AD205" i="2"/>
  <c r="AB205" i="2"/>
  <c r="Z205" i="2"/>
  <c r="X205" i="2"/>
  <c r="V205" i="2"/>
  <c r="T205" i="2"/>
  <c r="R205" i="2"/>
  <c r="P205" i="2"/>
  <c r="N205" i="2"/>
  <c r="L205" i="2"/>
  <c r="J205" i="2"/>
  <c r="H205" i="2"/>
  <c r="F202" i="2"/>
  <c r="F201" i="2" s="1"/>
  <c r="D202" i="2"/>
  <c r="F200" i="2"/>
  <c r="F199" i="2" s="1"/>
  <c r="D200" i="2"/>
  <c r="AD199" i="2"/>
  <c r="AB199" i="2"/>
  <c r="Z199" i="2"/>
  <c r="X199" i="2"/>
  <c r="V199" i="2"/>
  <c r="T199" i="2"/>
  <c r="R199" i="2"/>
  <c r="P199" i="2"/>
  <c r="N199" i="2"/>
  <c r="L199" i="2"/>
  <c r="J199" i="2"/>
  <c r="H199" i="2"/>
  <c r="F198" i="2"/>
  <c r="F197" i="2" s="1"/>
  <c r="D198" i="2"/>
  <c r="F196" i="2"/>
  <c r="F195" i="2" s="1"/>
  <c r="F194" i="2"/>
  <c r="F193" i="2" s="1"/>
  <c r="D194" i="2"/>
  <c r="AD193" i="2"/>
  <c r="AB193" i="2"/>
  <c r="Z193" i="2"/>
  <c r="X193" i="2"/>
  <c r="V193" i="2"/>
  <c r="T193" i="2"/>
  <c r="R193" i="2"/>
  <c r="P193" i="2"/>
  <c r="N193" i="2"/>
  <c r="L193" i="2"/>
  <c r="J193" i="2"/>
  <c r="H193" i="2"/>
  <c r="F192" i="2"/>
  <c r="F191" i="2" s="1"/>
  <c r="D192" i="2"/>
  <c r="AD191" i="2"/>
  <c r="AB191" i="2"/>
  <c r="Z191" i="2"/>
  <c r="X191" i="2"/>
  <c r="V191" i="2"/>
  <c r="T191" i="2"/>
  <c r="R191" i="2"/>
  <c r="P191" i="2"/>
  <c r="N191" i="2"/>
  <c r="L191" i="2"/>
  <c r="J191" i="2"/>
  <c r="H191" i="2"/>
  <c r="F190" i="2"/>
  <c r="F189" i="2" s="1"/>
  <c r="F188" i="2" s="1"/>
  <c r="D190" i="2"/>
  <c r="AD189" i="2"/>
  <c r="AD188" i="2" s="1"/>
  <c r="AB189" i="2"/>
  <c r="AB188" i="2" s="1"/>
  <c r="Z189" i="2"/>
  <c r="Z188" i="2" s="1"/>
  <c r="X189" i="2"/>
  <c r="X188" i="2" s="1"/>
  <c r="V189" i="2"/>
  <c r="V188" i="2" s="1"/>
  <c r="T189" i="2"/>
  <c r="T188" i="2" s="1"/>
  <c r="R189" i="2"/>
  <c r="P189" i="2"/>
  <c r="P188" i="2" s="1"/>
  <c r="N189" i="2"/>
  <c r="N188" i="2" s="1"/>
  <c r="L189" i="2"/>
  <c r="L188" i="2" s="1"/>
  <c r="J189" i="2"/>
  <c r="J188" i="2" s="1"/>
  <c r="H189" i="2"/>
  <c r="H188" i="2" s="1"/>
  <c r="F186" i="2"/>
  <c r="D186" i="2"/>
  <c r="F185" i="2"/>
  <c r="D185" i="2"/>
  <c r="F184" i="2"/>
  <c r="D184" i="2"/>
  <c r="F182" i="2"/>
  <c r="D182" i="2"/>
  <c r="F181" i="2"/>
  <c r="D181" i="2"/>
  <c r="F180" i="2"/>
  <c r="D180" i="2"/>
  <c r="F179" i="2"/>
  <c r="D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F172" i="2"/>
  <c r="D172" i="2"/>
  <c r="F170" i="2"/>
  <c r="D170" i="2"/>
  <c r="F169" i="2"/>
  <c r="D169" i="2"/>
  <c r="F168" i="2"/>
  <c r="D168" i="2"/>
  <c r="AD167" i="2"/>
  <c r="AB167" i="2"/>
  <c r="Z167" i="2"/>
  <c r="X167" i="2"/>
  <c r="V167" i="2"/>
  <c r="T167" i="2"/>
  <c r="R167" i="2"/>
  <c r="P167" i="2"/>
  <c r="N167" i="2"/>
  <c r="L167" i="2"/>
  <c r="J167" i="2"/>
  <c r="H167" i="2"/>
  <c r="F166" i="2"/>
  <c r="D166" i="2"/>
  <c r="F165" i="2"/>
  <c r="D165" i="2"/>
  <c r="F164" i="2"/>
  <c r="D164" i="2"/>
  <c r="F163" i="2"/>
  <c r="D163" i="2"/>
  <c r="F162" i="2"/>
  <c r="D162" i="2"/>
  <c r="AD161" i="2"/>
  <c r="AB161" i="2"/>
  <c r="Z161" i="2"/>
  <c r="X161" i="2"/>
  <c r="V161" i="2"/>
  <c r="T161" i="2"/>
  <c r="R161" i="2"/>
  <c r="P161" i="2"/>
  <c r="N161" i="2"/>
  <c r="L161" i="2"/>
  <c r="J161" i="2"/>
  <c r="H161" i="2"/>
  <c r="D160" i="2"/>
  <c r="D159" i="2"/>
  <c r="D158" i="2"/>
  <c r="D157" i="2"/>
  <c r="D156" i="2"/>
  <c r="AD155" i="2"/>
  <c r="AB155" i="2"/>
  <c r="Z155" i="2"/>
  <c r="X155" i="2"/>
  <c r="V155" i="2"/>
  <c r="T155" i="2"/>
  <c r="R155" i="2"/>
  <c r="P155" i="2"/>
  <c r="N155" i="2"/>
  <c r="L155" i="2"/>
  <c r="J155" i="2"/>
  <c r="H155" i="2"/>
  <c r="F154" i="2"/>
  <c r="D154" i="2"/>
  <c r="F153" i="2"/>
  <c r="D153" i="2"/>
  <c r="F152" i="2"/>
  <c r="D152" i="2"/>
  <c r="F151" i="2"/>
  <c r="AD150" i="2"/>
  <c r="AB150" i="2"/>
  <c r="Z150" i="2"/>
  <c r="X150" i="2"/>
  <c r="V150" i="2"/>
  <c r="T150" i="2"/>
  <c r="R150" i="2"/>
  <c r="P150" i="2"/>
  <c r="N150" i="2"/>
  <c r="L150" i="2"/>
  <c r="J150" i="2"/>
  <c r="H150" i="2"/>
  <c r="D148" i="2"/>
  <c r="D147" i="2"/>
  <c r="AD146" i="2"/>
  <c r="AB146" i="2"/>
  <c r="Z146" i="2"/>
  <c r="X146" i="2"/>
  <c r="V146" i="2"/>
  <c r="T146" i="2"/>
  <c r="R146" i="2"/>
  <c r="P146" i="2"/>
  <c r="N146" i="2"/>
  <c r="L146" i="2"/>
  <c r="J146" i="2"/>
  <c r="H146" i="2"/>
  <c r="D145" i="2"/>
  <c r="AD144" i="2"/>
  <c r="AB144" i="2"/>
  <c r="Z144" i="2"/>
  <c r="X144" i="2"/>
  <c r="V144" i="2"/>
  <c r="T144" i="2"/>
  <c r="R144" i="2"/>
  <c r="P144" i="2"/>
  <c r="N144" i="2"/>
  <c r="L144" i="2"/>
  <c r="J144" i="2"/>
  <c r="H144" i="2"/>
  <c r="F142" i="2"/>
  <c r="D143" i="2"/>
  <c r="AB142" i="2"/>
  <c r="Z142" i="2"/>
  <c r="X142" i="2"/>
  <c r="V142" i="2"/>
  <c r="T142" i="2"/>
  <c r="R142" i="2"/>
  <c r="N142" i="2"/>
  <c r="L142" i="2"/>
  <c r="J142" i="2"/>
  <c r="H142" i="2"/>
  <c r="F141" i="2"/>
  <c r="D141" i="2"/>
  <c r="F140" i="2"/>
  <c r="D140" i="2"/>
  <c r="AD139" i="2"/>
  <c r="AB139" i="2"/>
  <c r="Z139" i="2"/>
  <c r="X139" i="2"/>
  <c r="V139" i="2"/>
  <c r="T139" i="2"/>
  <c r="R139" i="2"/>
  <c r="P139" i="2"/>
  <c r="N139" i="2"/>
  <c r="L139" i="2"/>
  <c r="J139" i="2"/>
  <c r="H139" i="2"/>
  <c r="F137" i="2"/>
  <c r="D137" i="2"/>
  <c r="F136" i="2"/>
  <c r="D136" i="2"/>
  <c r="F135" i="2"/>
  <c r="D135" i="2"/>
  <c r="AD134" i="2"/>
  <c r="AD133" i="2" s="1"/>
  <c r="AB134" i="2"/>
  <c r="AB133" i="2" s="1"/>
  <c r="Z134" i="2"/>
  <c r="Z133" i="2" s="1"/>
  <c r="X134" i="2"/>
  <c r="X133" i="2" s="1"/>
  <c r="V134" i="2"/>
  <c r="V133" i="2" s="1"/>
  <c r="T134" i="2"/>
  <c r="T133" i="2" s="1"/>
  <c r="R134" i="2"/>
  <c r="R133" i="2" s="1"/>
  <c r="P134" i="2"/>
  <c r="P133" i="2" s="1"/>
  <c r="N134" i="2"/>
  <c r="N133" i="2" s="1"/>
  <c r="L134" i="2"/>
  <c r="L133" i="2" s="1"/>
  <c r="J134" i="2"/>
  <c r="J133" i="2" s="1"/>
  <c r="H134" i="2"/>
  <c r="H133" i="2" s="1"/>
  <c r="F132" i="2"/>
  <c r="D132" i="2"/>
  <c r="F130" i="2"/>
  <c r="D130" i="2"/>
  <c r="AD128" i="2"/>
  <c r="AD127" i="2" s="1"/>
  <c r="AB128" i="2"/>
  <c r="AB127" i="2" s="1"/>
  <c r="Z128" i="2"/>
  <c r="Z127" i="2" s="1"/>
  <c r="X128" i="2"/>
  <c r="X127" i="2" s="1"/>
  <c r="V128" i="2"/>
  <c r="V127" i="2" s="1"/>
  <c r="T128" i="2"/>
  <c r="T127" i="2" s="1"/>
  <c r="R128" i="2"/>
  <c r="R127" i="2" s="1"/>
  <c r="P128" i="2"/>
  <c r="P127" i="2" s="1"/>
  <c r="N128" i="2"/>
  <c r="N127" i="2" s="1"/>
  <c r="L128" i="2"/>
  <c r="L127" i="2" s="1"/>
  <c r="J128" i="2"/>
  <c r="J127" i="2" s="1"/>
  <c r="H128" i="2"/>
  <c r="H127" i="2" s="1"/>
  <c r="F126" i="2"/>
  <c r="F125" i="2"/>
  <c r="F124" i="2"/>
  <c r="F123" i="2"/>
  <c r="F122" i="2"/>
  <c r="D122" i="2"/>
  <c r="F121" i="2"/>
  <c r="D121" i="2"/>
  <c r="F120" i="2"/>
  <c r="D120" i="2"/>
  <c r="F119" i="2"/>
  <c r="F118" i="2"/>
  <c r="F117" i="2"/>
  <c r="AD116" i="2"/>
  <c r="AB116" i="2"/>
  <c r="Z116" i="2"/>
  <c r="X116" i="2"/>
  <c r="V116" i="2"/>
  <c r="T116" i="2"/>
  <c r="R116" i="2"/>
  <c r="P116" i="2"/>
  <c r="N116" i="2"/>
  <c r="L116" i="2"/>
  <c r="J116" i="2"/>
  <c r="H116" i="2"/>
  <c r="D115" i="2"/>
  <c r="D114" i="2"/>
  <c r="D112" i="2"/>
  <c r="D111" i="2"/>
  <c r="AD110" i="2"/>
  <c r="AB110" i="2"/>
  <c r="Z110" i="2"/>
  <c r="X110" i="2"/>
  <c r="V110" i="2"/>
  <c r="T110" i="2"/>
  <c r="R110" i="2"/>
  <c r="P110" i="2"/>
  <c r="N110" i="2"/>
  <c r="L110" i="2"/>
  <c r="J110" i="2"/>
  <c r="H110" i="2"/>
  <c r="F109" i="2"/>
  <c r="D109" i="2"/>
  <c r="F108" i="2"/>
  <c r="D108" i="2"/>
  <c r="F107" i="2"/>
  <c r="D107" i="2"/>
  <c r="F106" i="2"/>
  <c r="D106" i="2"/>
  <c r="F105" i="2"/>
  <c r="D105" i="2"/>
  <c r="F104" i="2"/>
  <c r="D104" i="2"/>
  <c r="F102" i="2"/>
  <c r="D102" i="2"/>
  <c r="F101" i="2"/>
  <c r="D101" i="2"/>
  <c r="F100" i="2"/>
  <c r="D100" i="2"/>
  <c r="F99" i="2"/>
  <c r="D99" i="2"/>
  <c r="F98" i="2"/>
  <c r="D98" i="2"/>
  <c r="AD97" i="2"/>
  <c r="AB97" i="2"/>
  <c r="Z97" i="2"/>
  <c r="X97" i="2"/>
  <c r="V97" i="2"/>
  <c r="T97" i="2"/>
  <c r="R97" i="2"/>
  <c r="P97" i="2"/>
  <c r="N97" i="2"/>
  <c r="L97" i="2"/>
  <c r="J97" i="2"/>
  <c r="H97" i="2"/>
  <c r="F96" i="2"/>
  <c r="F95" i="2" s="1"/>
  <c r="D96" i="2"/>
  <c r="AD95" i="2"/>
  <c r="AB95" i="2"/>
  <c r="Z95" i="2"/>
  <c r="X95" i="2"/>
  <c r="V95" i="2"/>
  <c r="T95" i="2"/>
  <c r="R95" i="2"/>
  <c r="P95" i="2"/>
  <c r="N95" i="2"/>
  <c r="L95" i="2"/>
  <c r="J95" i="2"/>
  <c r="H95" i="2"/>
  <c r="F94" i="2"/>
  <c r="D94" i="2"/>
  <c r="AD93" i="2"/>
  <c r="AB93" i="2"/>
  <c r="Z93" i="2"/>
  <c r="X93" i="2"/>
  <c r="V93" i="2"/>
  <c r="T93" i="2"/>
  <c r="R93" i="2"/>
  <c r="P93" i="2"/>
  <c r="N93" i="2"/>
  <c r="L93" i="2"/>
  <c r="J93" i="2"/>
  <c r="H93" i="2"/>
  <c r="F92" i="2"/>
  <c r="F91" i="2" s="1"/>
  <c r="D92" i="2"/>
  <c r="AD91" i="2"/>
  <c r="AB91" i="2"/>
  <c r="Z91" i="2"/>
  <c r="X91" i="2"/>
  <c r="V91" i="2"/>
  <c r="T91" i="2"/>
  <c r="R91" i="2"/>
  <c r="P91" i="2"/>
  <c r="N91" i="2"/>
  <c r="L91" i="2"/>
  <c r="J91" i="2"/>
  <c r="H91" i="2"/>
  <c r="F90" i="2"/>
  <c r="F89" i="2" s="1"/>
  <c r="D90" i="2"/>
  <c r="AD89" i="2"/>
  <c r="AB89" i="2"/>
  <c r="Z89" i="2"/>
  <c r="X89" i="2"/>
  <c r="V89" i="2"/>
  <c r="T89" i="2"/>
  <c r="R89" i="2"/>
  <c r="P89" i="2"/>
  <c r="N89" i="2"/>
  <c r="L89" i="2"/>
  <c r="J89" i="2"/>
  <c r="H89" i="2"/>
  <c r="F88" i="2"/>
  <c r="F87" i="2" s="1"/>
  <c r="D88" i="2"/>
  <c r="AD87" i="2"/>
  <c r="AB87" i="2"/>
  <c r="Z87" i="2"/>
  <c r="X87" i="2"/>
  <c r="V87" i="2"/>
  <c r="T87" i="2"/>
  <c r="R87" i="2"/>
  <c r="P87" i="2"/>
  <c r="N87" i="2"/>
  <c r="L87" i="2"/>
  <c r="J87" i="2"/>
  <c r="H87" i="2"/>
  <c r="Y86" i="2"/>
  <c r="F85" i="2"/>
  <c r="D85" i="2"/>
  <c r="D83" i="2" s="1"/>
  <c r="F84" i="2"/>
  <c r="AD83" i="2"/>
  <c r="AB83" i="2"/>
  <c r="Z83" i="2"/>
  <c r="X83" i="2"/>
  <c r="V83" i="2"/>
  <c r="T83" i="2"/>
  <c r="R83" i="2"/>
  <c r="P83" i="2"/>
  <c r="N83" i="2"/>
  <c r="L83" i="2"/>
  <c r="J83" i="2"/>
  <c r="H83" i="2"/>
  <c r="F82" i="2"/>
  <c r="D82" i="2"/>
  <c r="F81" i="2"/>
  <c r="D81" i="2"/>
  <c r="F80" i="2"/>
  <c r="D80" i="2"/>
  <c r="AD79" i="2"/>
  <c r="AB79" i="2"/>
  <c r="Z79" i="2"/>
  <c r="X79" i="2"/>
  <c r="V79" i="2"/>
  <c r="T79" i="2"/>
  <c r="R79" i="2"/>
  <c r="P79" i="2"/>
  <c r="N79" i="2"/>
  <c r="L79" i="2"/>
  <c r="J79" i="2"/>
  <c r="H79" i="2"/>
  <c r="F77" i="2"/>
  <c r="D77" i="2"/>
  <c r="F76" i="2"/>
  <c r="D76" i="2"/>
  <c r="F73" i="2"/>
  <c r="D73" i="2"/>
  <c r="F72" i="2"/>
  <c r="D72" i="2"/>
  <c r="F71" i="2"/>
  <c r="D71" i="2"/>
  <c r="F69" i="2"/>
  <c r="D69" i="2"/>
  <c r="F68" i="2"/>
  <c r="D68" i="2"/>
  <c r="F67" i="2"/>
  <c r="D67" i="2"/>
  <c r="F66" i="2"/>
  <c r="D66" i="2"/>
  <c r="F65" i="2"/>
  <c r="D65" i="2"/>
  <c r="F64" i="2"/>
  <c r="D64" i="2"/>
  <c r="F62" i="2"/>
  <c r="D62" i="2"/>
  <c r="F61" i="2"/>
  <c r="D61" i="2"/>
  <c r="AD60" i="2"/>
  <c r="AB60" i="2"/>
  <c r="Z60" i="2"/>
  <c r="X60" i="2"/>
  <c r="V60" i="2"/>
  <c r="T60" i="2"/>
  <c r="R60" i="2"/>
  <c r="P60" i="2"/>
  <c r="N60" i="2"/>
  <c r="L60" i="2"/>
  <c r="J60" i="2"/>
  <c r="H60" i="2"/>
  <c r="F49" i="2"/>
  <c r="F48" i="2" s="1"/>
  <c r="D49" i="2"/>
  <c r="AD48" i="2"/>
  <c r="AB48" i="2"/>
  <c r="Z48" i="2"/>
  <c r="X48" i="2"/>
  <c r="V48" i="2"/>
  <c r="T48" i="2"/>
  <c r="R48" i="2"/>
  <c r="P48" i="2"/>
  <c r="N48" i="2"/>
  <c r="L48" i="2"/>
  <c r="J48" i="2"/>
  <c r="H48" i="2"/>
  <c r="AD8" i="2"/>
  <c r="AD7" i="2" s="1"/>
  <c r="AB8" i="2"/>
  <c r="AB7" i="2" s="1"/>
  <c r="Z8" i="2"/>
  <c r="Z7" i="2" s="1"/>
  <c r="X8" i="2"/>
  <c r="X7" i="2" s="1"/>
  <c r="V8" i="2"/>
  <c r="V7" i="2" s="1"/>
  <c r="T8" i="2"/>
  <c r="T7" i="2" s="1"/>
  <c r="R8" i="2"/>
  <c r="R7" i="2" s="1"/>
  <c r="P8" i="2"/>
  <c r="P7" i="2" s="1"/>
  <c r="N8" i="2"/>
  <c r="N7" i="2" s="1"/>
  <c r="L8" i="2"/>
  <c r="L7" i="2" s="1"/>
  <c r="J8" i="2"/>
  <c r="J7" i="2" s="1"/>
  <c r="H8" i="2"/>
  <c r="H7" i="2" s="1"/>
  <c r="L276" i="2" l="1"/>
  <c r="L267" i="2"/>
  <c r="T267" i="2"/>
  <c r="AB267" i="2"/>
  <c r="T262" i="2"/>
  <c r="H236" i="2"/>
  <c r="P236" i="2"/>
  <c r="X236" i="2"/>
  <c r="F8" i="2"/>
  <c r="F171" i="2"/>
  <c r="H216" i="2"/>
  <c r="P216" i="2"/>
  <c r="X216" i="2"/>
  <c r="V236" i="2"/>
  <c r="F144" i="2"/>
  <c r="F155" i="2"/>
  <c r="F239" i="2"/>
  <c r="J303" i="2"/>
  <c r="R303" i="2"/>
  <c r="Z303" i="2"/>
  <c r="Z293" i="2" s="1"/>
  <c r="AD204" i="2"/>
  <c r="L216" i="2"/>
  <c r="T216" i="2"/>
  <c r="AB216" i="2"/>
  <c r="L294" i="2"/>
  <c r="H303" i="2"/>
  <c r="X303" i="2"/>
  <c r="X293" i="2" s="1"/>
  <c r="X78" i="2"/>
  <c r="T86" i="2"/>
  <c r="F128" i="2"/>
  <c r="F127" i="2" s="1"/>
  <c r="N204" i="2"/>
  <c r="V204" i="2"/>
  <c r="R86" i="2"/>
  <c r="L149" i="2"/>
  <c r="F288" i="2"/>
  <c r="F287" i="2" s="1"/>
  <c r="T303" i="2"/>
  <c r="AB303" i="2"/>
  <c r="AB293" i="2" s="1"/>
  <c r="P303" i="2"/>
  <c r="H78" i="2"/>
  <c r="P78" i="2"/>
  <c r="J204" i="2"/>
  <c r="R204" i="2"/>
  <c r="F205" i="2"/>
  <c r="R236" i="2"/>
  <c r="V267" i="2"/>
  <c r="AD267" i="2"/>
  <c r="H229" i="2"/>
  <c r="T276" i="2"/>
  <c r="AB276" i="2"/>
  <c r="J78" i="2"/>
  <c r="R78" i="2"/>
  <c r="Z78" i="2"/>
  <c r="AD138" i="2"/>
  <c r="F134" i="2"/>
  <c r="F133" i="2" s="1"/>
  <c r="AD262" i="2"/>
  <c r="N138" i="2"/>
  <c r="V138" i="2"/>
  <c r="P229" i="2"/>
  <c r="X229" i="2"/>
  <c r="F103" i="2"/>
  <c r="F183" i="2"/>
  <c r="J236" i="2"/>
  <c r="Z236" i="2"/>
  <c r="N262" i="2"/>
  <c r="V262" i="2"/>
  <c r="H262" i="2"/>
  <c r="P262" i="2"/>
  <c r="F299" i="2"/>
  <c r="L78" i="2"/>
  <c r="T78" i="2"/>
  <c r="AB78" i="2"/>
  <c r="F93" i="2"/>
  <c r="F312" i="2"/>
  <c r="F311" i="2" s="1"/>
  <c r="AB262" i="2"/>
  <c r="F60" i="2"/>
  <c r="F63" i="2"/>
  <c r="N86" i="2"/>
  <c r="F146" i="2"/>
  <c r="X149" i="2"/>
  <c r="H204" i="2"/>
  <c r="P204" i="2"/>
  <c r="X204" i="2"/>
  <c r="AD229" i="2"/>
  <c r="L236" i="2"/>
  <c r="T236" i="2"/>
  <c r="AB236" i="2"/>
  <c r="X262" i="2"/>
  <c r="H267" i="2"/>
  <c r="P267" i="2"/>
  <c r="X267" i="2"/>
  <c r="J294" i="2"/>
  <c r="R294" i="2"/>
  <c r="F309" i="2"/>
  <c r="F308" i="2" s="1"/>
  <c r="F79" i="2"/>
  <c r="F83" i="2"/>
  <c r="H86" i="2"/>
  <c r="P86" i="2"/>
  <c r="X86" i="2"/>
  <c r="F139" i="2"/>
  <c r="N78" i="2"/>
  <c r="V78" i="2"/>
  <c r="AD78" i="2"/>
  <c r="L138" i="2"/>
  <c r="T138" i="2"/>
  <c r="AB138" i="2"/>
  <c r="J138" i="2"/>
  <c r="Z138" i="2"/>
  <c r="J229" i="2"/>
  <c r="R229" i="2"/>
  <c r="Z229" i="2"/>
  <c r="F229" i="2"/>
  <c r="L229" i="2"/>
  <c r="AB229" i="2"/>
  <c r="L262" i="2"/>
  <c r="N267" i="2"/>
  <c r="J276" i="2"/>
  <c r="R276" i="2"/>
  <c r="Z276" i="2"/>
  <c r="F306" i="2"/>
  <c r="P149" i="2"/>
  <c r="F224" i="2"/>
  <c r="T229" i="2"/>
  <c r="N236" i="2"/>
  <c r="AD236" i="2"/>
  <c r="F244" i="2"/>
  <c r="T294" i="2"/>
  <c r="F301" i="2"/>
  <c r="N303" i="2"/>
  <c r="V303" i="2"/>
  <c r="V293" i="2" s="1"/>
  <c r="AD303" i="2"/>
  <c r="AD293" i="2" s="1"/>
  <c r="AB149" i="2"/>
  <c r="F167" i="2"/>
  <c r="F161" i="2"/>
  <c r="T149" i="2"/>
  <c r="H149" i="2"/>
  <c r="P138" i="2"/>
  <c r="R138" i="2"/>
  <c r="H138" i="2"/>
  <c r="F97" i="2"/>
  <c r="J86" i="2"/>
  <c r="Z86" i="2"/>
  <c r="J149" i="2"/>
  <c r="R149" i="2"/>
  <c r="Z149" i="2"/>
  <c r="F150" i="2"/>
  <c r="L204" i="2"/>
  <c r="T204" i="2"/>
  <c r="AB204" i="2"/>
  <c r="Z204" i="2"/>
  <c r="N216" i="2"/>
  <c r="V216" i="2"/>
  <c r="AD216" i="2"/>
  <c r="J262" i="2"/>
  <c r="R262" i="2"/>
  <c r="Z262" i="2"/>
  <c r="F262" i="2"/>
  <c r="J267" i="2"/>
  <c r="R267" i="2"/>
  <c r="Z267" i="2"/>
  <c r="H276" i="2"/>
  <c r="P276" i="2"/>
  <c r="X276" i="2"/>
  <c r="F295" i="2"/>
  <c r="H294" i="2"/>
  <c r="P294" i="2"/>
  <c r="P293" i="2" s="1"/>
  <c r="H311" i="2"/>
  <c r="X138" i="2"/>
  <c r="F276" i="2"/>
  <c r="N276" i="2"/>
  <c r="V276" i="2"/>
  <c r="AD276" i="2"/>
  <c r="L86" i="2"/>
  <c r="N149" i="2"/>
  <c r="V149" i="2"/>
  <c r="AD149" i="2"/>
  <c r="J216" i="2"/>
  <c r="R216" i="2"/>
  <c r="Z216" i="2"/>
  <c r="F267" i="2"/>
  <c r="F304" i="2"/>
  <c r="F204" i="2"/>
  <c r="F217" i="2"/>
  <c r="N229" i="2"/>
  <c r="V229" i="2"/>
  <c r="N294" i="2"/>
  <c r="V86" i="2"/>
  <c r="F116" i="2"/>
  <c r="AD86" i="2"/>
  <c r="AB86" i="2"/>
  <c r="L303" i="2"/>
  <c r="L293" i="2" s="1"/>
  <c r="F7" i="2" l="1"/>
  <c r="J293" i="2"/>
  <c r="R293" i="2"/>
  <c r="T293" i="2"/>
  <c r="F236" i="2"/>
  <c r="F138" i="2"/>
  <c r="AB6" i="2"/>
  <c r="V6" i="2"/>
  <c r="L6" i="2"/>
  <c r="T6" i="2"/>
  <c r="N6" i="2"/>
  <c r="F303" i="2"/>
  <c r="AB187" i="2"/>
  <c r="F86" i="2"/>
  <c r="L187" i="2"/>
  <c r="X187" i="2"/>
  <c r="H187" i="2"/>
  <c r="F216" i="2"/>
  <c r="F187" i="2" s="1"/>
  <c r="J187" i="2"/>
  <c r="H293" i="2"/>
  <c r="Z6" i="2"/>
  <c r="H6" i="2"/>
  <c r="P187" i="2"/>
  <c r="X6" i="2"/>
  <c r="N293" i="2"/>
  <c r="R187" i="2"/>
  <c r="F294" i="2"/>
  <c r="T187" i="2"/>
  <c r="P6" i="2"/>
  <c r="F149" i="2"/>
  <c r="Z187" i="2"/>
  <c r="V187" i="2"/>
  <c r="F78" i="2"/>
  <c r="AD6" i="2"/>
  <c r="J6" i="2"/>
  <c r="R6" i="2"/>
  <c r="N187" i="2"/>
  <c r="AD187" i="2"/>
  <c r="F293" i="2" l="1"/>
  <c r="X314" i="2"/>
  <c r="AB314" i="2"/>
  <c r="L314" i="2"/>
  <c r="V314" i="2"/>
  <c r="T314" i="2"/>
  <c r="H314" i="2"/>
  <c r="R314" i="2"/>
  <c r="J314" i="2"/>
  <c r="F6" i="2"/>
  <c r="Z314" i="2"/>
  <c r="P314" i="2"/>
  <c r="N314" i="2"/>
  <c r="AD314" i="2"/>
  <c r="F314" i="2" l="1"/>
</calcChain>
</file>

<file path=xl/sharedStrings.xml><?xml version="1.0" encoding="utf-8"?>
<sst xmlns="http://schemas.openxmlformats.org/spreadsheetml/2006/main" count="947" uniqueCount="368">
  <si>
    <t>DEPENDENCIA:</t>
  </si>
  <si>
    <t>07 SECRETARIA DE LA CONTRALORIA GENERAL</t>
  </si>
  <si>
    <t>UNIDAD RESPONSABLE:</t>
  </si>
  <si>
    <t>SECRETARÍA DE LA CONTRALORÍA GENERAL (CONCENTRADO)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</si>
  <si>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</si>
  <si>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</si>
  <si>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</si>
  <si>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</si>
  <si>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</si>
  <si>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</si>
  <si>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</si>
  <si>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</si>
  <si>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</si>
  <si>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</si>
  <si>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</si>
  <si>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</si>
  <si>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</si>
  <si>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</si>
  <si>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</si>
  <si>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</si>
  <si>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</si>
  <si>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</si>
  <si>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</si>
  <si>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</si>
  <si>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</si>
  <si>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</si>
  <si>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</si>
  <si>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</si>
  <si>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</si>
  <si>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</si>
  <si>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</si>
  <si>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</si>
  <si>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</si>
  <si>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</si>
  <si>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</si>
  <si>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</si>
  <si>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</si>
  <si>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</si>
  <si>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LIBRETAS PROFESIONALES</t>
  </si>
  <si>
    <t>LIBRETAS PARA TAQUIGRAFIA</t>
  </si>
  <si>
    <t>LIBRETAS PASTA DURA FORMA FRANCESA</t>
  </si>
  <si>
    <t>CAJAS DE PAPEL BOND TAMAÑO OFICIO</t>
  </si>
  <si>
    <t>CAJAS DE PAPEL BOND TAMAÑO CARTA</t>
  </si>
  <si>
    <t>HOJAS BLANCAS TAMAÑO LEGAL</t>
  </si>
  <si>
    <t>TIJERAS SECRETARIALES</t>
  </si>
  <si>
    <t>ENGRAPADORAS</t>
  </si>
  <si>
    <t>CAJAS DE PLUMA BIC COLOR NEGRO,AZUL,ROJO Y GEL.</t>
  </si>
  <si>
    <t>BORRADORES DE MIGAJON</t>
  </si>
  <si>
    <t>GRAPAS ESTÁNDAR</t>
  </si>
  <si>
    <t>CUBOS DE NOTAS ADHESIVAS POST-IT</t>
  </si>
  <si>
    <t>CAJAS DE BROCHE BACCO</t>
  </si>
  <si>
    <t>CAJAS DE MARCATEXTOS</t>
  </si>
  <si>
    <t>CAJAS DE MARCADORES DE ACEITE</t>
  </si>
  <si>
    <t>CINTA CANELA</t>
  </si>
  <si>
    <t>CLIP NO. 1</t>
  </si>
  <si>
    <t>CUTTER</t>
  </si>
  <si>
    <t>CAJA ARCHIVO MUERTO DE PLASTICO T/CARTA</t>
  </si>
  <si>
    <t>CORRECTOR LIQUIDO</t>
  </si>
  <si>
    <t>SOBRE AMARILLO TAMAÑO CARTA</t>
  </si>
  <si>
    <t>SOBRE AMARILLO TAMAÑO OFICIO</t>
  </si>
  <si>
    <t>SOBRE AMARILLO TAMAÑO T/DOBLE CARTA</t>
  </si>
  <si>
    <t>SOBRE AMARILLO TAMAÑO RADIOGRAFIA</t>
  </si>
  <si>
    <t>ENCUADERNACIÓN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</si>
  <si>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</si>
  <si>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</si>
  <si>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</si>
  <si>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</si>
  <si>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</si>
  <si>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 xml:space="preserve">SUSCRIPCIÓN PERIODICO, REVISTAS, </t>
  </si>
  <si>
    <t>DIARIOS OFICIALES</t>
  </si>
  <si>
    <t>Material de limpieza</t>
  </si>
  <si>
    <t>CAJAS DE TOALLAS INTERDOBLADA</t>
  </si>
  <si>
    <t>ROLL. DE PAP. HIGIENICO JUNIORS P/DEPOSITO</t>
  </si>
  <si>
    <t>KILOS</t>
  </si>
  <si>
    <t>KILOS DE BOLSA NEGRA PARA BASURA</t>
  </si>
  <si>
    <t>LIJAS</t>
  </si>
  <si>
    <t xml:space="preserve">RECOGEDORES PARA BASURA METALICOS </t>
  </si>
  <si>
    <t>TRAPEADORES DE HILAZA</t>
  </si>
  <si>
    <t>ALIMENTOS Y UTENSILIOS</t>
  </si>
  <si>
    <t>Productos alimenticios para personas</t>
  </si>
  <si>
    <t>Utensilios para el servicio de alimentación</t>
  </si>
  <si>
    <t>CAFETERA</t>
  </si>
  <si>
    <t>MATERIALES Y ARTÍCULOS DE CONSTRUCCIÓN Y DE REPARACIÓN</t>
  </si>
  <si>
    <t>Productos minerales no metálicos</t>
  </si>
  <si>
    <t>PISOS, AZULEJOS, MOSAICOS, LOSETAS</t>
  </si>
  <si>
    <t>Cemento y productos de concreto</t>
  </si>
  <si>
    <t>Cal, yeso y productos de yeso</t>
  </si>
  <si>
    <t>TABLA ROCA, PLAFONES</t>
  </si>
  <si>
    <t>Madera y productos de madera</t>
  </si>
  <si>
    <t>MADERA Y SUS DERIVADOS</t>
  </si>
  <si>
    <t>Vidrio y productos de vidrio</t>
  </si>
  <si>
    <t>Material eléctrico y electrónico</t>
  </si>
  <si>
    <t>CABLES</t>
  </si>
  <si>
    <t>AISLANTES</t>
  </si>
  <si>
    <t>Arículos metálicos para la construcción</t>
  </si>
  <si>
    <t>CLAVOS</t>
  </si>
  <si>
    <t>ALUMINIO</t>
  </si>
  <si>
    <t>TORNILLOS</t>
  </si>
  <si>
    <t>VENTANAS</t>
  </si>
  <si>
    <t>PUERTAS</t>
  </si>
  <si>
    <t>TUERCAS</t>
  </si>
  <si>
    <t>Materiales complementarios</t>
  </si>
  <si>
    <t>TAPICES</t>
  </si>
  <si>
    <t>PERSIANAS</t>
  </si>
  <si>
    <t>Otros materiales y artículos de construcción y reparación</t>
  </si>
  <si>
    <t>PRODUCTOS QUÍMICOS, FARMACÉUTICOS Y DE LABORATORIO</t>
  </si>
  <si>
    <t>FIBRAS SINTÉTICAS, HULES, PLÁSTICOS Y DERIVADOS</t>
  </si>
  <si>
    <t>CODOS CONEXIONES DE PVC</t>
  </si>
  <si>
    <t>CUMBUSTIBLES, LUBRICANTES Y ADITIVOS</t>
  </si>
  <si>
    <t>Combustibles, libricantes y aditivos</t>
  </si>
  <si>
    <t>ACEITES Y GRASAS</t>
  </si>
  <si>
    <t>GASOLINA</t>
  </si>
  <si>
    <t>DIESEL</t>
  </si>
  <si>
    <t>VESTUARIO, BLANCOS, PRENDAS DE PROTECCIÓN Y ARTÍCULOS DEPORTIVOS</t>
  </si>
  <si>
    <t>Vestuario y uniformes</t>
  </si>
  <si>
    <t>UNIFORMES, CAMISAS</t>
  </si>
  <si>
    <t>DISTINTIVOS, EMBLEMAS</t>
  </si>
  <si>
    <t>Articulos deportivos</t>
  </si>
  <si>
    <t>BALONES</t>
  </si>
  <si>
    <t>PRODUCTOS TEXTILES</t>
  </si>
  <si>
    <t>TAPETES</t>
  </si>
  <si>
    <t>CORTINAS</t>
  </si>
  <si>
    <t>HERRAMIENTAS, REFACCIONES Y ACCESORIOS MENORES</t>
  </si>
  <si>
    <t>Herramientas menores</t>
  </si>
  <si>
    <t>LLAVES P/TUERCAS, CARRETILLAS DE MANO</t>
  </si>
  <si>
    <t>CUCHILLOS, NAVAJAS, TIJERAS DE MANO</t>
  </si>
  <si>
    <t>HOJAS PARA SEGUETAS, CINTAS METRICAS</t>
  </si>
  <si>
    <t>Refacciones y accesorios menores de edificios</t>
  </si>
  <si>
    <t>CANDADOS</t>
  </si>
  <si>
    <t>CHAPAS</t>
  </si>
  <si>
    <t>MANIJAS PARA PUERTAS</t>
  </si>
  <si>
    <t>CERRADURAS, PASADORES Y BISAGRAS</t>
  </si>
  <si>
    <t>Refacciones y accesorios menores de mobiliario y equipo de administración, educaciones y recreativo</t>
  </si>
  <si>
    <t>BASES DE 5 PUNTAS</t>
  </si>
  <si>
    <t>BRAZOS, ASIENTOS Y RESPALDOS</t>
  </si>
  <si>
    <t>Refacciones y accesorios menores de equipo de cómputo tecnologías de la información</t>
  </si>
  <si>
    <t>TARJETAS ELECTRÓNICAS</t>
  </si>
  <si>
    <t>UNIDADES DE DISCOS INTERNOS</t>
  </si>
  <si>
    <t>CIRCUITOS, BOCINAS, PANTALLAS Y TECLADOS</t>
  </si>
  <si>
    <t>Refacciones y accesorios menores de equipo de transporte</t>
  </si>
  <si>
    <t>LLANTAS</t>
  </si>
  <si>
    <t>SUSPENSIONES, Y PARTES DE SUSPENSIONES</t>
  </si>
  <si>
    <t>SISTEMAS DE FRENOS</t>
  </si>
  <si>
    <t>PARTES ELÉCTRICAS</t>
  </si>
  <si>
    <t>ALTERNADORES</t>
  </si>
  <si>
    <t>DISTRIBUIDORES</t>
  </si>
  <si>
    <t>GATOS HIDRÁULICOS Ó MECÁNICOS</t>
  </si>
  <si>
    <t>PARTES DE DIRECCIÓN</t>
  </si>
  <si>
    <t>EMBRAGUES</t>
  </si>
  <si>
    <t>RETROVISORES</t>
  </si>
  <si>
    <t>TAPETES, REFLEJANTES, BOCINAS</t>
  </si>
  <si>
    <t>Refacciones y accesorios menores otros bienes muebles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</si>
  <si>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</si>
  <si>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</si>
  <si>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</si>
  <si>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</si>
  <si>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</si>
  <si>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</si>
  <si>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</si>
  <si>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</si>
  <si>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</si>
  <si>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</si>
  <si>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</si>
  <si>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</si>
  <si>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</si>
  <si>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</si>
  <si>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</si>
  <si>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</si>
  <si>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integrales y otros servicios</t>
  </si>
  <si>
    <t>TELEFONÍA DE CELULAR</t>
  </si>
  <si>
    <t>SERVICIOS DE ARRENDAMIENTO</t>
  </si>
  <si>
    <t>Arrendamiento de edificios</t>
  </si>
  <si>
    <t>Arrendamiento de mobiliario y equipo de administración, educacional y recreativo</t>
  </si>
  <si>
    <t xml:space="preserve">ARRENDAMIENTO DE MOBILIARIO </t>
  </si>
  <si>
    <t>SERVICIO DE RENTA</t>
  </si>
  <si>
    <t>Arrendamiento de equipo de transporte</t>
  </si>
  <si>
    <t>ALQUILER DE EQUIPO DE TRANSPORTE TERRESTRE</t>
  </si>
  <si>
    <t>ARRENDAMIENTO DE ACTIVOS INTAGIBLES</t>
  </si>
  <si>
    <t>ALQUILER DE FOTOCOPIADORAS</t>
  </si>
  <si>
    <t>ALQUILER</t>
  </si>
  <si>
    <t>Otros arrendamientos</t>
  </si>
  <si>
    <t>SILLAS, MESAS, UTENSILIOS DE COCINA, MANTELERÍA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</si>
  <si>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</si>
  <si>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</si>
  <si>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</si>
  <si>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</si>
  <si>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</si>
  <si>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</si>
  <si>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</si>
  <si>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ENMICADO</t>
  </si>
  <si>
    <t>SERVICIOS DE FOTOCOPIADO</t>
  </si>
  <si>
    <t>SERVICIOS FINANCIEROS , BANCARIOS Y COMERCIALES</t>
  </si>
  <si>
    <t>Servicios financieros y bancarios</t>
  </si>
  <si>
    <t>PAGO DE COMISIONES, AVALUOS</t>
  </si>
  <si>
    <t>Seguro de bienes patrimoniales</t>
  </si>
  <si>
    <t>PRIMAS DE SEGUROS CONTRA ROBOS E INCENCIOS</t>
  </si>
  <si>
    <t>Fletes y maniobras</t>
  </si>
  <si>
    <t>RENTA</t>
  </si>
  <si>
    <t>PIPAS CON AGUA POTABLE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</si>
  <si>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</si>
  <si>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</si>
  <si>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</si>
  <si>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</si>
  <si>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</si>
  <si>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</si>
  <si>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</si>
  <si>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</si>
  <si>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FILTER, TOALLAS DESENGRASANTES</t>
  </si>
  <si>
    <t>RECTIFICACIONES</t>
  </si>
  <si>
    <t>MANO DE OBRA</t>
  </si>
  <si>
    <t>JGO.ANILLOS DE MOTOR , METALES DE BIELA,VALVULAS ADMISION, ESCAPE, ACEITE</t>
  </si>
  <si>
    <t>BOMBA DE ACEITE</t>
  </si>
  <si>
    <t>CAJA DIRECCIÓN</t>
  </si>
  <si>
    <t>TORNEAR ROTORES Y TAMBORES</t>
  </si>
  <si>
    <t>ESCAPE SILENCIADOR</t>
  </si>
  <si>
    <t>PALANCA DE CAMBIOS</t>
  </si>
  <si>
    <t xml:space="preserve">JGO. DE BALATAS </t>
  </si>
  <si>
    <t>CILINDROS</t>
  </si>
  <si>
    <t>PISTONES</t>
  </si>
  <si>
    <t>Servicio de limpieza y manejo de desechos</t>
  </si>
  <si>
    <t>SERVICIOS DE LAVANDERÍA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</si>
  <si>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</si>
  <si>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</si>
  <si>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</si>
  <si>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</si>
  <si>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COSTO DE DIFUSIÓN  DEL QUEHACER GUBERNAMENTAL</t>
  </si>
  <si>
    <t>Servicios de revelado de fotografías</t>
  </si>
  <si>
    <t>GASTO POR REVELADO E IMPRESIÓN DE FOTOGRAFÍAS</t>
  </si>
  <si>
    <t>SERVICIOS DE TRASLADO Y VIÁTICOS</t>
  </si>
  <si>
    <t>Pasajes aéreos</t>
  </si>
  <si>
    <t>GASTOS POR TRASLADO DE PERSONAL VÍA AÉREA.</t>
  </si>
  <si>
    <t>Pasajes terrestres</t>
  </si>
  <si>
    <t>GASTOS POR TRASLADO DE PERSONAL VÍA TERRESTRE</t>
  </si>
  <si>
    <t>Viáticos en el país</t>
  </si>
  <si>
    <t xml:space="preserve">ALIMENTACIÓN, HOSPEDAJE Y ARRENDAMIENTO </t>
  </si>
  <si>
    <t>Otros servicios de traslado y Hospedaje</t>
  </si>
  <si>
    <t>PENSIONES DE ESTACIONAMIENTO</t>
  </si>
  <si>
    <t>SERVICIOS OFICIALES</t>
  </si>
  <si>
    <t>Gastos de ceremonial</t>
  </si>
  <si>
    <t>SERVICIOS INTEGRALES (ORGANIZACIÓN, Y EJECUCIÓN DE RECEPCIONES)</t>
  </si>
  <si>
    <t>Gastos de orden social y cultural</t>
  </si>
  <si>
    <t>SERVICIOS INTEGRALES (CELEBRACIÓN DE ACTOS CONMEMORATIVOS DE ÓRDEN SOCIAL Y CULTURAL)</t>
  </si>
  <si>
    <t>Congresos y convenciones</t>
  </si>
  <si>
    <t>SERVICIOS INTEGRALES (CONGRESOS, CONVENCIONES, SEMINARIOS, SIMPOSIOS).</t>
  </si>
  <si>
    <t>Exposiciones</t>
  </si>
  <si>
    <t>SERVICIO INTEGRAL PARA LA INSTALACIÓN Y SOSTENIMIENTO DE EXPOSICIONES</t>
  </si>
  <si>
    <t>Gastos de representación</t>
  </si>
  <si>
    <t>GASTOS A SERVIDORES PÚBLICOS</t>
  </si>
  <si>
    <t>OTROS SERVICIOS GENERALES</t>
  </si>
  <si>
    <t>Impuestos y derechos</t>
  </si>
  <si>
    <t>TENENCIA</t>
  </si>
  <si>
    <t>Otros servicios generales</t>
  </si>
  <si>
    <t>ACTIVIDADES DE COORDINACIÓN DEL EJECUTIVO FEDERAL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</si>
  <si>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</si>
  <si>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</si>
  <si>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</si>
  <si>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</si>
  <si>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</si>
  <si>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</si>
  <si>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</si>
  <si>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</si>
  <si>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</si>
  <si>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</si>
  <si>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</si>
  <si>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MAQUINARIA, OTROS EQUIPOS Y HERRAMIENTAS</t>
  </si>
  <si>
    <t>AIRE ACONDICIONADO</t>
  </si>
  <si>
    <t>Otros equipos</t>
  </si>
  <si>
    <t>EQUIPO CONTRA INCENDIO</t>
  </si>
  <si>
    <t>ACTIVOS INTANGIBLES</t>
  </si>
  <si>
    <t>LICENCIAS INFORMÁTICAS E INTELECTUALES</t>
  </si>
  <si>
    <t>TOTAL</t>
  </si>
  <si>
    <t>GARRAFONES DE AGUA 19 LTS</t>
  </si>
  <si>
    <t>LICUADORA, TOSTADORA, HORNO</t>
  </si>
  <si>
    <t>PINTURAS</t>
  </si>
  <si>
    <t>ESMALTES</t>
  </si>
  <si>
    <t>LACAS</t>
  </si>
  <si>
    <t>THINNER</t>
  </si>
  <si>
    <t>BARNIZ</t>
  </si>
  <si>
    <t>IMPERMEABILIZANTES</t>
  </si>
  <si>
    <t>RESANADORES</t>
  </si>
  <si>
    <t>PEGAMENTO</t>
  </si>
  <si>
    <t>SELLADOR</t>
  </si>
  <si>
    <t>DESARMADORES, MARTILLOS, PINZAS</t>
  </si>
  <si>
    <t>RODAJAS PARA SILLAS, SILLONES</t>
  </si>
  <si>
    <t>ESTRUCTURAS DE SILLAS Y MUEBLES</t>
  </si>
  <si>
    <t>PISTONES, TORNILLOS, TUERCAS</t>
  </si>
  <si>
    <t>CONSULTA Y ASESORÍA CONFORME A CONVENIOS</t>
  </si>
  <si>
    <t>ASESORIAS CON PERSONAS FÍSICAS O MORALES</t>
  </si>
  <si>
    <t>ASESORÍAS ASOCIADOS A CONVENIOS, TRATADOS O ACUERDOS</t>
  </si>
  <si>
    <t xml:space="preserve">Prendas de seguridad y protección personal </t>
  </si>
  <si>
    <t>LENTES, GUANTES, CINTURONES</t>
  </si>
  <si>
    <t>ALQUILER DE BODEGA UBICADA EN CALLE COLIMA No. 159 SUR BODEGA No. 2</t>
  </si>
  <si>
    <t>ALQUILER DE EDIFICIO EN AV. ALLENDE No. 92 ESQ. SAN LUÍS</t>
  </si>
  <si>
    <t>CEMENTO BLANCO, GRIS, Y ESPECIAL, PARA AZULEJO, Y PRODUCTOS DE CONCRETO</t>
  </si>
  <si>
    <t>ESCRITORIO</t>
  </si>
  <si>
    <t>SILLA SECRETARIAL</t>
  </si>
  <si>
    <t>DIRECTORA DE LA COORDINACIÓN ADMINISTRATIVA</t>
  </si>
  <si>
    <t>L.A. TANIA ELIZABETH REYES MUÑOZ</t>
  </si>
  <si>
    <t>ARQ. AIDE HERRERA SANTANA</t>
  </si>
  <si>
    <t>ALIMENTOS DE TRABAJO</t>
  </si>
  <si>
    <t>COFFE BREAK</t>
  </si>
  <si>
    <t>VIDRIO</t>
  </si>
  <si>
    <t>MAMPARAS</t>
  </si>
  <si>
    <t>CONSUMO</t>
  </si>
  <si>
    <t>SILLÓN EJECUTIVO</t>
  </si>
  <si>
    <t>FLOREROS</t>
  </si>
  <si>
    <t>MACETAS</t>
  </si>
  <si>
    <t>RONDANAS DE HULE</t>
  </si>
  <si>
    <t>IMPUESTOS</t>
  </si>
  <si>
    <t>LÁMPARAS</t>
  </si>
  <si>
    <t>ACCESORIOS DE PLÁSTICO</t>
  </si>
  <si>
    <t>MARCOS DE MADERA</t>
  </si>
  <si>
    <t xml:space="preserve">METRO </t>
  </si>
  <si>
    <t>KILO</t>
  </si>
  <si>
    <t>METRO</t>
  </si>
  <si>
    <t>REFACCIONES Y SISTEMAS DE AIRE</t>
  </si>
  <si>
    <t>LÁPIZ TRIANGULAR NEGRO C/10</t>
  </si>
  <si>
    <t>SACAPUNTAS DE METAL</t>
  </si>
  <si>
    <t>GRAPAS SERVICIO PESADO 23/8</t>
  </si>
  <si>
    <t>GRAPAS SERVICIO PESADO 3/8</t>
  </si>
  <si>
    <t>PAQUETE DE SEPARADORES DE PLÁSTICO C/10</t>
  </si>
  <si>
    <t>CALIFICADOR ROJO</t>
  </si>
  <si>
    <t>MARCADORES SHARPIE PARA CD COLOR NEGRO C/12</t>
  </si>
  <si>
    <t>FOLDER TAMAÑO OFICIO C/10 PAQ.</t>
  </si>
  <si>
    <t>FOLDER TAMAÑO CARTA C/10 PAQ.</t>
  </si>
  <si>
    <t>CINTA ADHESIVA TRANSPARENTE 48X50</t>
  </si>
  <si>
    <t>CAJAS DE SOBRES PARA CD C/50</t>
  </si>
  <si>
    <t>CLIP MARIPOSA No. 1</t>
  </si>
  <si>
    <t>ESCOBAS SUAVES PARA PISO FINO</t>
  </si>
  <si>
    <t>KILOS DE BOLSA NEGRA DE CAMISETA C/25}</t>
  </si>
  <si>
    <t>LIMPIADOR MULTIUSOS 1 LT. C/12</t>
  </si>
  <si>
    <t xml:space="preserve">GALONES DE CLORO </t>
  </si>
  <si>
    <t>AROMATIZANTE AMBIENTAL C/12</t>
  </si>
  <si>
    <t>ROLLOS DE PAPEL HIGIENICO C/4</t>
  </si>
  <si>
    <t>JABÓN EN POLVO BOLSA 1 KG</t>
  </si>
  <si>
    <t>CESTO PARA BASURA</t>
  </si>
  <si>
    <t>CUBETAS</t>
  </si>
  <si>
    <t>JABÓN LÍQUIDO PARA MANOS GALÓN DE 5 LITROS</t>
  </si>
  <si>
    <t>PASTILLA AROMATIZANTE</t>
  </si>
  <si>
    <t>TÓNER PARA IMPRESORA HP-36 A</t>
  </si>
  <si>
    <r>
      <rPr>
        <sz val="9"/>
        <rFont val="Arial"/>
        <family val="2"/>
      </rPr>
      <t>TÓNER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PARA IMPRESORA HP-78 A</t>
    </r>
  </si>
  <si>
    <r>
      <rPr>
        <sz val="9"/>
        <rFont val="Arial"/>
        <family val="2"/>
      </rPr>
      <t>TÓNER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PARA IMPRESORA HP-85 A</t>
    </r>
  </si>
  <si>
    <t>DVD C/50</t>
  </si>
  <si>
    <t>CD C/50</t>
  </si>
  <si>
    <t>TORRE</t>
  </si>
  <si>
    <t>CINTA DIUREX 24X65</t>
  </si>
  <si>
    <t>CAJA</t>
  </si>
  <si>
    <t>CUBO</t>
  </si>
  <si>
    <t>GALÓN</t>
  </si>
  <si>
    <t>LITRO</t>
  </si>
  <si>
    <t>KILOWATT</t>
  </si>
  <si>
    <t>MINUTO</t>
  </si>
  <si>
    <t>FOTO</t>
  </si>
  <si>
    <t>PASAJE</t>
  </si>
  <si>
    <t>VÍATICO</t>
  </si>
  <si>
    <t>EVENTO</t>
  </si>
  <si>
    <t>RECOPILADOR T/CARTA</t>
  </si>
  <si>
    <t>AGUJA PARA COSER EXPEDIENTES DE 15 CM</t>
  </si>
  <si>
    <t>TÓNER 285</t>
  </si>
  <si>
    <t>TÓNER 279</t>
  </si>
  <si>
    <t>TÓNER 305A, 304A</t>
  </si>
  <si>
    <t>TÓNER 79A</t>
  </si>
  <si>
    <t>INTERRUPTORES, PILAS ALCALINAS</t>
  </si>
  <si>
    <t>FOCOS AHORRADORES</t>
  </si>
  <si>
    <t>CUBETA</t>
  </si>
  <si>
    <t>LLAVES</t>
  </si>
  <si>
    <t xml:space="preserve">                                   SECRETARIA DE LA CONTRALORÍA GENERAL</t>
  </si>
  <si>
    <t>PROGRAMA ANUAL DE ADQUISICIONES (PAA)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</si>
</sst>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;[Red]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8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7" fillId="0" borderId="1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vertical="top" wrapText="1"/>
    </xf>
    <xf numFmtId="4" fontId="3" fillId="4" borderId="7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164" fontId="6" fillId="4" borderId="9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64" fontId="3" fillId="0" borderId="8" xfId="0" applyNumberFormat="1" applyFont="1" applyFill="1" applyBorder="1" applyAlignment="1">
      <alignment vertical="top" wrapText="1"/>
    </xf>
    <xf numFmtId="4" fontId="6" fillId="0" borderId="7" xfId="0" applyNumberFormat="1" applyFont="1" applyBorder="1" applyAlignment="1">
      <alignment horizontal="right" vertical="top" wrapText="1"/>
    </xf>
    <xf numFmtId="164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9" fillId="0" borderId="0" xfId="0" applyFont="1" applyBorder="1" applyAlignment="1">
      <alignment horizontal="justify" vertical="justify" wrapText="1"/>
    </xf>
    <xf numFmtId="0" fontId="1" fillId="0" borderId="0" xfId="0" applyFont="1" applyBorder="1" applyAlignment="1">
      <alignment horizontal="justify" vertical="justify" wrapText="1"/>
    </xf>
    <xf numFmtId="0" fontId="12" fillId="0" borderId="0" xfId="0" applyFont="1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4"/>
  <sheetViews>
    <sheetView tabSelected="1" view="pageLayout" topLeftCell="C1" zoomScale="96" zoomScalePageLayoutView="96" workbookViewId="0">
      <selection activeCell="C7" sqref="C7"/>
    </sheetView>
  </sheetViews>
  <sheetFormatPr baseColWidth="10" defaultRowHeight="17.25" customHeight="1" x14ac:dyDescent="0.2"/>
  <cols>
    <col min="1" max="1" width="11.28515625" customWidth="1"/>
    <col min="2" max="2" width="10.42578125" customWidth="1"/>
    <col min="3" max="3" width="38.42578125" style="99" customWidth="1"/>
    <col min="4" max="4" width="9.5703125" style="92" customWidth="1"/>
    <col min="5" max="5" width="10.140625" style="107" customWidth="1"/>
    <col min="6" max="6" width="13.42578125" customWidth="1"/>
    <col min="7" max="7" width="8.7109375" customWidth="1"/>
    <col min="8" max="8" width="12.28515625" customWidth="1"/>
    <col min="9" max="9" width="8.5703125" customWidth="1"/>
    <col min="10" max="10" width="12.7109375" customWidth="1"/>
    <col min="11" max="11" width="8.7109375" customWidth="1"/>
    <col min="12" max="12" width="12.7109375" customWidth="1"/>
    <col min="13" max="13" width="9.140625" customWidth="1"/>
    <col min="14" max="14" width="12.7109375" customWidth="1"/>
    <col min="15" max="15" width="8.5703125" customWidth="1"/>
    <col min="16" max="16" width="12" customWidth="1"/>
    <col min="17" max="17" width="9" customWidth="1"/>
    <col min="18" max="18" width="12.7109375" customWidth="1"/>
    <col min="19" max="19" width="8.5703125" customWidth="1"/>
    <col min="20" max="20" width="11.85546875" customWidth="1"/>
    <col min="21" max="21" width="9.28515625" customWidth="1"/>
    <col min="22" max="22" width="12.85546875" customWidth="1"/>
    <col min="23" max="23" width="8.85546875" customWidth="1"/>
    <col min="24" max="24" width="12.28515625" customWidth="1"/>
    <col min="25" max="25" width="9.140625" customWidth="1"/>
    <col min="26" max="26" width="12" customWidth="1"/>
    <col min="27" max="27" width="8.5703125" customWidth="1"/>
    <col min="28" max="28" width="13.85546875" customWidth="1"/>
    <col min="29" max="29" width="9.140625" customWidth="1"/>
    <col min="30" max="30" width="12" customWidth="1"/>
  </cols>
  <sheetData>
    <row r="1" spans="2:31" ht="25.5" customHeight="1" x14ac:dyDescent="0.2">
      <c r="B1" s="113" t="s">
        <v>367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</row>
    <row r="2" spans="2:31" ht="16.5" customHeight="1" x14ac:dyDescent="0.2">
      <c r="B2" s="115" t="s">
        <v>0</v>
      </c>
      <c r="C2" s="115"/>
      <c r="D2" s="116" t="s">
        <v>1</v>
      </c>
      <c r="E2" s="116"/>
      <c r="F2" s="116"/>
      <c r="G2" s="116"/>
      <c r="H2" s="1"/>
      <c r="I2" s="1"/>
      <c r="J2" s="2"/>
      <c r="K2" s="2"/>
      <c r="L2" s="2"/>
      <c r="M2" s="2"/>
      <c r="N2" s="3"/>
      <c r="AB2" s="4"/>
    </row>
    <row r="3" spans="2:31" ht="16.5" customHeight="1" x14ac:dyDescent="0.2">
      <c r="B3" s="115" t="s">
        <v>2</v>
      </c>
      <c r="C3" s="115"/>
      <c r="D3" s="116" t="s">
        <v>3</v>
      </c>
      <c r="E3" s="116"/>
      <c r="F3" s="116"/>
      <c r="G3" s="116"/>
      <c r="H3" s="116"/>
      <c r="I3" s="116"/>
      <c r="J3" s="2"/>
      <c r="K3" s="2"/>
      <c r="L3" s="2"/>
      <c r="M3" s="2"/>
      <c r="N3" s="3"/>
      <c r="O3" s="5"/>
      <c r="P3" s="5"/>
      <c r="Q3" s="6"/>
      <c r="R3" s="6"/>
    </row>
    <row r="4" spans="2:31" ht="17.25" customHeight="1" thickBot="1" x14ac:dyDescent="0.25">
      <c r="B4" s="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3"/>
    </row>
    <row r="5" spans="2:31" s="12" customFormat="1" ht="53.25" customHeight="1" thickBot="1" x14ac:dyDescent="0.25">
      <c r="B5" s="7" t="s">
        <v>4</v>
      </c>
      <c r="C5" s="100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8" t="s">
        <v>11</v>
      </c>
      <c r="J5" s="9" t="s">
        <v>12</v>
      </c>
      <c r="K5" s="8" t="s">
        <v>13</v>
      </c>
      <c r="L5" s="9" t="s">
        <v>14</v>
      </c>
      <c r="M5" s="8" t="s">
        <v>15</v>
      </c>
      <c r="N5" s="9" t="s">
        <v>16</v>
      </c>
      <c r="O5" s="8" t="s">
        <v>17</v>
      </c>
      <c r="P5" s="9" t="s">
        <v>18</v>
      </c>
      <c r="Q5" s="8" t="s">
        <v>19</v>
      </c>
      <c r="R5" s="9" t="s">
        <v>20</v>
      </c>
      <c r="S5" s="8" t="s">
        <v>21</v>
      </c>
      <c r="T5" s="9" t="s">
        <v>22</v>
      </c>
      <c r="U5" s="8" t="s">
        <v>23</v>
      </c>
      <c r="V5" s="9" t="s">
        <v>24</v>
      </c>
      <c r="W5" s="8" t="s">
        <v>25</v>
      </c>
      <c r="X5" s="9" t="s">
        <v>26</v>
      </c>
      <c r="Y5" s="8" t="s">
        <v>27</v>
      </c>
      <c r="Z5" s="9" t="s">
        <v>28</v>
      </c>
      <c r="AA5" s="8" t="s">
        <v>29</v>
      </c>
      <c r="AB5" s="10" t="s">
        <v>30</v>
      </c>
      <c r="AC5" s="8" t="s">
        <v>31</v>
      </c>
      <c r="AD5" s="11" t="s">
        <v>32</v>
      </c>
    </row>
    <row r="6" spans="2:31" ht="17.25" customHeight="1" x14ac:dyDescent="0.2">
      <c r="B6" s="13">
        <v>2000</v>
      </c>
      <c r="C6" s="13" t="s">
        <v>33</v>
      </c>
      <c r="D6" s="15"/>
      <c r="E6" s="16"/>
      <c r="F6" s="17">
        <f>SUM(F7+F78+F86+F127+F133+F138+F149)</f>
        <v>1510240.29</v>
      </c>
      <c r="G6" s="17"/>
      <c r="H6" s="17">
        <f>SUM(H7+H78+H86+H127+H133+H138+H149)</f>
        <v>100933.86000000002</v>
      </c>
      <c r="I6" s="17"/>
      <c r="J6" s="17">
        <f>SUM(J7+J78+J86+J127+J133+J138+J149)</f>
        <v>179562.66</v>
      </c>
      <c r="K6" s="17"/>
      <c r="L6" s="17">
        <f>SUM(L7+L78+L86+L127+L133+L138+L149)</f>
        <v>104419.41</v>
      </c>
      <c r="M6" s="17"/>
      <c r="N6" s="17">
        <f>SUM(N7+N78+N86+N127+N133+N138+N149)</f>
        <v>147189.34</v>
      </c>
      <c r="O6" s="17"/>
      <c r="P6" s="17">
        <f>SUM(P7+P78+P86+P127+P133+P138+P149)</f>
        <v>92476.960000000021</v>
      </c>
      <c r="Q6" s="17"/>
      <c r="R6" s="17">
        <f>SUM(R7+R78+R86+R127+R133+R138+R149)</f>
        <v>162469.91</v>
      </c>
      <c r="S6" s="17"/>
      <c r="T6" s="17">
        <f>SUM(T7+T78+T86+T127+T133+T138+T149)</f>
        <v>103301.98000000001</v>
      </c>
      <c r="U6" s="17"/>
      <c r="V6" s="17">
        <f>SUM(V7+V78+V86+V127+V133+V138+V149)</f>
        <v>146196</v>
      </c>
      <c r="W6" s="17"/>
      <c r="X6" s="17">
        <f>SUM(X7+X78+X86+X127+X133+X138+X149)</f>
        <v>89346.87000000001</v>
      </c>
      <c r="Y6" s="17"/>
      <c r="Z6" s="17">
        <f>SUM(Z7+Z78+Z86+Z127+Z133+Z138+Z149)</f>
        <v>144509.28000000003</v>
      </c>
      <c r="AA6" s="17"/>
      <c r="AB6" s="17">
        <f>SUM(AB7+AB78+AB86+AB127+AB133+AB138+AB149)</f>
        <v>87357.66</v>
      </c>
      <c r="AC6" s="17"/>
      <c r="AD6" s="17">
        <f>SUM(AD7+AD78+AD86+AD127+AD133+AD138+AD149)</f>
        <v>141976.35999999999</v>
      </c>
      <c r="AE6" s="18"/>
    </row>
    <row r="7" spans="2:31" ht="22.5" customHeight="1" x14ac:dyDescent="0.2">
      <c r="B7" s="19">
        <v>2100</v>
      </c>
      <c r="C7" s="20" t="s">
        <v>34</v>
      </c>
      <c r="D7" s="21"/>
      <c r="E7" s="22"/>
      <c r="F7" s="23">
        <f>F8+F48+F50+F60+F63</f>
        <v>666428.24</v>
      </c>
      <c r="G7" s="23"/>
      <c r="H7" s="23">
        <f>H8+H48+H50+H60+H63</f>
        <v>55783.680000000008</v>
      </c>
      <c r="I7" s="23"/>
      <c r="J7" s="23">
        <f>J8+J48+J50+J60+J63</f>
        <v>55667.680000000008</v>
      </c>
      <c r="K7" s="23"/>
      <c r="L7" s="23">
        <f>L8+L48+L50+L60+L63</f>
        <v>55503.680000000008</v>
      </c>
      <c r="M7" s="23"/>
      <c r="N7" s="23">
        <f>N8+N48+N50+N60+N63</f>
        <v>55933.680000000008</v>
      </c>
      <c r="O7" s="23"/>
      <c r="P7" s="23">
        <f>P8+P48+P50+P60+P63</f>
        <v>55433.69</v>
      </c>
      <c r="Q7" s="23"/>
      <c r="R7" s="23">
        <f>R8+R48+R50+R60+R63</f>
        <v>55433.69</v>
      </c>
      <c r="S7" s="23"/>
      <c r="T7" s="23">
        <f>T8+T48+T50+T60+T63</f>
        <v>55503.69</v>
      </c>
      <c r="U7" s="23"/>
      <c r="V7" s="23">
        <f>V8+V48+V50+V60+V63</f>
        <v>55433.69</v>
      </c>
      <c r="W7" s="23"/>
      <c r="X7" s="23">
        <f>X8+X48+X50+X60+X63</f>
        <v>55433.69</v>
      </c>
      <c r="Y7" s="23"/>
      <c r="Z7" s="23">
        <f>Z8+Z48+Z50+Z60+Z63</f>
        <v>55433.69</v>
      </c>
      <c r="AA7" s="23"/>
      <c r="AB7" s="23">
        <f>AB8+AB48+AB50+AB60+AB63</f>
        <v>55433.69</v>
      </c>
      <c r="AC7" s="23"/>
      <c r="AD7" s="23">
        <f>AD8+AD48+AD50+AD60+AD63</f>
        <v>55433.69</v>
      </c>
      <c r="AE7" s="18"/>
    </row>
    <row r="8" spans="2:31" ht="23.25" customHeight="1" x14ac:dyDescent="0.2">
      <c r="B8" s="24">
        <v>211</v>
      </c>
      <c r="C8" s="20" t="s">
        <v>35</v>
      </c>
      <c r="D8" s="24"/>
      <c r="E8" s="19"/>
      <c r="F8" s="25">
        <f>SUM(F9:F46)</f>
        <v>294778</v>
      </c>
      <c r="G8" s="23"/>
      <c r="H8" s="25">
        <f>SUM(H9:H46)</f>
        <v>24428.16</v>
      </c>
      <c r="I8" s="26"/>
      <c r="J8" s="25">
        <f>SUM(J9:J46)</f>
        <v>24428.16</v>
      </c>
      <c r="K8" s="26"/>
      <c r="L8" s="25">
        <f>SUM(L9:L46)</f>
        <v>24648.16</v>
      </c>
      <c r="M8" s="26"/>
      <c r="N8" s="25">
        <f>SUM(N9:N46)</f>
        <v>24578.16</v>
      </c>
      <c r="O8" s="26"/>
      <c r="P8" s="25">
        <f>SUM(P9:P46)</f>
        <v>24578.17</v>
      </c>
      <c r="Q8" s="26"/>
      <c r="R8" s="25">
        <f>SUM(R9:R46)</f>
        <v>24578.17</v>
      </c>
      <c r="S8" s="26"/>
      <c r="T8" s="25">
        <f>SUM(T9:T46)</f>
        <v>24648.17</v>
      </c>
      <c r="U8" s="26"/>
      <c r="V8" s="25">
        <f>SUM(V9:V46)</f>
        <v>24578.17</v>
      </c>
      <c r="W8" s="26"/>
      <c r="X8" s="25">
        <f>SUM(X9:X46)</f>
        <v>24578.17</v>
      </c>
      <c r="Y8" s="26"/>
      <c r="Z8" s="25">
        <f>SUM(Z9:Z46)</f>
        <v>24578.17</v>
      </c>
      <c r="AA8" s="26"/>
      <c r="AB8" s="25">
        <f>SUM(AB9:AB46)</f>
        <v>24578.17</v>
      </c>
      <c r="AC8" s="26"/>
      <c r="AD8" s="25">
        <f>SUM(AD9:AD46)</f>
        <v>24578.17</v>
      </c>
      <c r="AE8" s="18"/>
    </row>
    <row r="9" spans="2:31" ht="15" customHeight="1" x14ac:dyDescent="0.2">
      <c r="B9" s="27"/>
      <c r="C9" s="101" t="s">
        <v>345</v>
      </c>
      <c r="D9" s="28">
        <f t="shared" ref="D9:D70" si="0">G9+I9+K9+M9+O9+Q9+S9+U9+W9+Y9+AA9+AC9</f>
        <v>120</v>
      </c>
      <c r="E9" s="33" t="s">
        <v>37</v>
      </c>
      <c r="F9" s="30">
        <f t="shared" ref="F9:F62" si="1">SUM(H9,J9,L9,N9,P9,R9,T9,V9,X9,Z9,AB9,AD9)</f>
        <v>1920</v>
      </c>
      <c r="G9" s="32">
        <v>10</v>
      </c>
      <c r="H9" s="31">
        <v>160</v>
      </c>
      <c r="I9" s="32">
        <v>10</v>
      </c>
      <c r="J9" s="31">
        <v>160</v>
      </c>
      <c r="K9" s="32">
        <v>10</v>
      </c>
      <c r="L9" s="31">
        <v>160</v>
      </c>
      <c r="M9" s="32">
        <v>10</v>
      </c>
      <c r="N9" s="31">
        <v>160</v>
      </c>
      <c r="O9" s="32">
        <v>10</v>
      </c>
      <c r="P9" s="31">
        <v>160</v>
      </c>
      <c r="Q9" s="32">
        <v>10</v>
      </c>
      <c r="R9" s="31">
        <v>160</v>
      </c>
      <c r="S9" s="32">
        <v>10</v>
      </c>
      <c r="T9" s="31">
        <v>160</v>
      </c>
      <c r="U9" s="32">
        <v>10</v>
      </c>
      <c r="V9" s="31">
        <v>160</v>
      </c>
      <c r="W9" s="32">
        <v>10</v>
      </c>
      <c r="X9" s="31">
        <v>160</v>
      </c>
      <c r="Y9" s="32">
        <v>10</v>
      </c>
      <c r="Z9" s="31">
        <v>160</v>
      </c>
      <c r="AA9" s="32">
        <v>10</v>
      </c>
      <c r="AB9" s="31">
        <v>160</v>
      </c>
      <c r="AC9" s="32">
        <v>10</v>
      </c>
      <c r="AD9" s="31">
        <v>160</v>
      </c>
      <c r="AE9" s="18"/>
    </row>
    <row r="10" spans="2:31" ht="15" customHeight="1" x14ac:dyDescent="0.2">
      <c r="B10" s="27"/>
      <c r="C10" s="101" t="s">
        <v>38</v>
      </c>
      <c r="D10" s="28">
        <f t="shared" si="0"/>
        <v>96</v>
      </c>
      <c r="E10" s="33" t="s">
        <v>37</v>
      </c>
      <c r="F10" s="30">
        <f t="shared" si="1"/>
        <v>1920</v>
      </c>
      <c r="G10" s="32">
        <v>8</v>
      </c>
      <c r="H10" s="31">
        <v>160</v>
      </c>
      <c r="I10" s="32">
        <v>8</v>
      </c>
      <c r="J10" s="31">
        <v>160</v>
      </c>
      <c r="K10" s="32">
        <v>8</v>
      </c>
      <c r="L10" s="31">
        <v>160</v>
      </c>
      <c r="M10" s="32">
        <v>8</v>
      </c>
      <c r="N10" s="31">
        <v>160</v>
      </c>
      <c r="O10" s="32">
        <v>8</v>
      </c>
      <c r="P10" s="31">
        <v>160</v>
      </c>
      <c r="Q10" s="32">
        <v>8</v>
      </c>
      <c r="R10" s="31">
        <v>160</v>
      </c>
      <c r="S10" s="32">
        <v>8</v>
      </c>
      <c r="T10" s="31">
        <v>160</v>
      </c>
      <c r="U10" s="32">
        <v>8</v>
      </c>
      <c r="V10" s="31">
        <v>160</v>
      </c>
      <c r="W10" s="32">
        <v>8</v>
      </c>
      <c r="X10" s="31">
        <v>160</v>
      </c>
      <c r="Y10" s="32">
        <v>8</v>
      </c>
      <c r="Z10" s="31">
        <v>160</v>
      </c>
      <c r="AA10" s="32">
        <v>8</v>
      </c>
      <c r="AB10" s="31">
        <v>160</v>
      </c>
      <c r="AC10" s="32">
        <v>8</v>
      </c>
      <c r="AD10" s="31">
        <v>160</v>
      </c>
      <c r="AE10" s="18"/>
    </row>
    <row r="11" spans="2:31" ht="13.5" customHeight="1" x14ac:dyDescent="0.2">
      <c r="B11" s="27"/>
      <c r="C11" s="101" t="s">
        <v>39</v>
      </c>
      <c r="D11" s="28">
        <f t="shared" si="0"/>
        <v>34</v>
      </c>
      <c r="E11" s="33" t="s">
        <v>37</v>
      </c>
      <c r="F11" s="30">
        <f t="shared" si="1"/>
        <v>1620</v>
      </c>
      <c r="G11" s="32">
        <v>7</v>
      </c>
      <c r="H11" s="31">
        <v>10</v>
      </c>
      <c r="I11" s="32">
        <v>7</v>
      </c>
      <c r="J11" s="31">
        <v>10</v>
      </c>
      <c r="K11" s="32">
        <v>2</v>
      </c>
      <c r="L11" s="31">
        <v>160</v>
      </c>
      <c r="M11" s="32">
        <v>2</v>
      </c>
      <c r="N11" s="31">
        <v>160</v>
      </c>
      <c r="O11" s="32">
        <v>2</v>
      </c>
      <c r="P11" s="31">
        <v>160</v>
      </c>
      <c r="Q11" s="32">
        <v>2</v>
      </c>
      <c r="R11" s="31">
        <v>160</v>
      </c>
      <c r="S11" s="32">
        <v>2</v>
      </c>
      <c r="T11" s="31">
        <v>160</v>
      </c>
      <c r="U11" s="32">
        <v>2</v>
      </c>
      <c r="V11" s="31">
        <v>160</v>
      </c>
      <c r="W11" s="32">
        <v>2</v>
      </c>
      <c r="X11" s="31">
        <v>160</v>
      </c>
      <c r="Y11" s="32">
        <v>2</v>
      </c>
      <c r="Z11" s="31">
        <v>160</v>
      </c>
      <c r="AA11" s="32">
        <v>2</v>
      </c>
      <c r="AB11" s="31">
        <v>160</v>
      </c>
      <c r="AC11" s="32">
        <v>2</v>
      </c>
      <c r="AD11" s="31">
        <v>160</v>
      </c>
      <c r="AE11" s="18"/>
    </row>
    <row r="12" spans="2:31" ht="12" customHeight="1" x14ac:dyDescent="0.2">
      <c r="B12" s="27"/>
      <c r="C12" s="101" t="s">
        <v>40</v>
      </c>
      <c r="D12" s="28">
        <f t="shared" si="0"/>
        <v>72</v>
      </c>
      <c r="E12" s="33" t="s">
        <v>37</v>
      </c>
      <c r="F12" s="30">
        <f t="shared" si="1"/>
        <v>2520</v>
      </c>
      <c r="G12" s="32">
        <v>6</v>
      </c>
      <c r="H12" s="31">
        <v>210</v>
      </c>
      <c r="I12" s="32">
        <v>6</v>
      </c>
      <c r="J12" s="31">
        <v>210</v>
      </c>
      <c r="K12" s="32">
        <v>6</v>
      </c>
      <c r="L12" s="31">
        <v>210</v>
      </c>
      <c r="M12" s="32">
        <v>6</v>
      </c>
      <c r="N12" s="31">
        <v>210</v>
      </c>
      <c r="O12" s="32">
        <v>6</v>
      </c>
      <c r="P12" s="31">
        <v>210</v>
      </c>
      <c r="Q12" s="32">
        <v>6</v>
      </c>
      <c r="R12" s="31">
        <v>210</v>
      </c>
      <c r="S12" s="32">
        <v>6</v>
      </c>
      <c r="T12" s="31">
        <v>210</v>
      </c>
      <c r="U12" s="32">
        <v>6</v>
      </c>
      <c r="V12" s="31">
        <v>210</v>
      </c>
      <c r="W12" s="32">
        <v>6</v>
      </c>
      <c r="X12" s="31">
        <v>210</v>
      </c>
      <c r="Y12" s="32">
        <v>6</v>
      </c>
      <c r="Z12" s="31">
        <v>210</v>
      </c>
      <c r="AA12" s="32">
        <v>6</v>
      </c>
      <c r="AB12" s="31">
        <v>210</v>
      </c>
      <c r="AC12" s="32">
        <v>6</v>
      </c>
      <c r="AD12" s="31">
        <v>210</v>
      </c>
      <c r="AE12" s="18"/>
    </row>
    <row r="13" spans="2:31" ht="12.75" customHeight="1" x14ac:dyDescent="0.2">
      <c r="B13" s="27"/>
      <c r="C13" s="101" t="s">
        <v>41</v>
      </c>
      <c r="D13" s="28">
        <f t="shared" si="0"/>
        <v>60</v>
      </c>
      <c r="E13" s="33" t="s">
        <v>346</v>
      </c>
      <c r="F13" s="30">
        <f t="shared" si="1"/>
        <v>37999.999999999993</v>
      </c>
      <c r="G13" s="32">
        <v>5</v>
      </c>
      <c r="H13" s="31">
        <v>3166.66</v>
      </c>
      <c r="I13" s="32">
        <v>5</v>
      </c>
      <c r="J13" s="31">
        <v>3166.66</v>
      </c>
      <c r="K13" s="32">
        <v>5</v>
      </c>
      <c r="L13" s="31">
        <v>3166.66</v>
      </c>
      <c r="M13" s="32">
        <v>5</v>
      </c>
      <c r="N13" s="31">
        <v>3166.66</v>
      </c>
      <c r="O13" s="32">
        <v>5</v>
      </c>
      <c r="P13" s="31">
        <v>3166.67</v>
      </c>
      <c r="Q13" s="32">
        <v>5</v>
      </c>
      <c r="R13" s="31">
        <v>3166.67</v>
      </c>
      <c r="S13" s="32">
        <v>5</v>
      </c>
      <c r="T13" s="31">
        <v>3166.67</v>
      </c>
      <c r="U13" s="32">
        <v>5</v>
      </c>
      <c r="V13" s="31">
        <v>3166.67</v>
      </c>
      <c r="W13" s="32">
        <v>5</v>
      </c>
      <c r="X13" s="31">
        <v>3166.67</v>
      </c>
      <c r="Y13" s="32">
        <v>5</v>
      </c>
      <c r="Z13" s="31">
        <v>3166.67</v>
      </c>
      <c r="AA13" s="32">
        <v>5</v>
      </c>
      <c r="AB13" s="31">
        <v>3166.67</v>
      </c>
      <c r="AC13" s="32">
        <v>5</v>
      </c>
      <c r="AD13" s="31">
        <v>3166.67</v>
      </c>
      <c r="AE13" s="18"/>
    </row>
    <row r="14" spans="2:31" ht="12.75" customHeight="1" x14ac:dyDescent="0.2">
      <c r="B14" s="27"/>
      <c r="C14" s="101" t="s">
        <v>42</v>
      </c>
      <c r="D14" s="28">
        <f t="shared" si="0"/>
        <v>144</v>
      </c>
      <c r="E14" s="33" t="s">
        <v>346</v>
      </c>
      <c r="F14" s="30">
        <f t="shared" si="1"/>
        <v>131400</v>
      </c>
      <c r="G14" s="32">
        <v>12</v>
      </c>
      <c r="H14" s="31">
        <v>10950</v>
      </c>
      <c r="I14" s="32">
        <v>12</v>
      </c>
      <c r="J14" s="31">
        <v>10950</v>
      </c>
      <c r="K14" s="32">
        <v>12</v>
      </c>
      <c r="L14" s="31">
        <v>10950</v>
      </c>
      <c r="M14" s="32">
        <v>12</v>
      </c>
      <c r="N14" s="31">
        <v>10950</v>
      </c>
      <c r="O14" s="32">
        <v>12</v>
      </c>
      <c r="P14" s="31">
        <v>10950</v>
      </c>
      <c r="Q14" s="32">
        <v>12</v>
      </c>
      <c r="R14" s="31">
        <v>10950</v>
      </c>
      <c r="S14" s="32">
        <v>12</v>
      </c>
      <c r="T14" s="31">
        <v>10950</v>
      </c>
      <c r="U14" s="32">
        <v>12</v>
      </c>
      <c r="V14" s="31">
        <v>10950</v>
      </c>
      <c r="W14" s="32">
        <v>12</v>
      </c>
      <c r="X14" s="31">
        <v>10950</v>
      </c>
      <c r="Y14" s="32">
        <v>12</v>
      </c>
      <c r="Z14" s="31">
        <v>10950</v>
      </c>
      <c r="AA14" s="32">
        <v>12</v>
      </c>
      <c r="AB14" s="31">
        <v>10950</v>
      </c>
      <c r="AC14" s="32">
        <v>12</v>
      </c>
      <c r="AD14" s="31">
        <v>10950</v>
      </c>
      <c r="AE14" s="18"/>
    </row>
    <row r="15" spans="2:31" ht="13.5" customHeight="1" x14ac:dyDescent="0.2">
      <c r="B15" s="27"/>
      <c r="C15" s="101" t="s">
        <v>43</v>
      </c>
      <c r="D15" s="28">
        <f t="shared" si="0"/>
        <v>24</v>
      </c>
      <c r="E15" s="33" t="s">
        <v>346</v>
      </c>
      <c r="F15" s="30">
        <f t="shared" si="1"/>
        <v>21900</v>
      </c>
      <c r="G15" s="32">
        <v>2</v>
      </c>
      <c r="H15" s="31">
        <v>1825</v>
      </c>
      <c r="I15" s="32">
        <v>2</v>
      </c>
      <c r="J15" s="31">
        <v>1825</v>
      </c>
      <c r="K15" s="32">
        <v>2</v>
      </c>
      <c r="L15" s="31">
        <v>1825</v>
      </c>
      <c r="M15" s="32">
        <v>2</v>
      </c>
      <c r="N15" s="31">
        <v>1825</v>
      </c>
      <c r="O15" s="32">
        <v>2</v>
      </c>
      <c r="P15" s="31">
        <v>1825</v>
      </c>
      <c r="Q15" s="32">
        <v>2</v>
      </c>
      <c r="R15" s="31">
        <v>1825</v>
      </c>
      <c r="S15" s="32">
        <v>2</v>
      </c>
      <c r="T15" s="31">
        <v>1825</v>
      </c>
      <c r="U15" s="32">
        <v>2</v>
      </c>
      <c r="V15" s="31">
        <v>1825</v>
      </c>
      <c r="W15" s="32">
        <v>2</v>
      </c>
      <c r="X15" s="31">
        <v>1825</v>
      </c>
      <c r="Y15" s="32">
        <v>2</v>
      </c>
      <c r="Z15" s="31">
        <v>1825</v>
      </c>
      <c r="AA15" s="32">
        <v>2</v>
      </c>
      <c r="AB15" s="31">
        <v>1825</v>
      </c>
      <c r="AC15" s="32">
        <v>2</v>
      </c>
      <c r="AD15" s="31">
        <v>1825</v>
      </c>
      <c r="AE15" s="18"/>
    </row>
    <row r="16" spans="2:31" ht="12" customHeight="1" x14ac:dyDescent="0.2">
      <c r="B16" s="27"/>
      <c r="C16" s="101" t="s">
        <v>44</v>
      </c>
      <c r="D16" s="28">
        <f t="shared" si="0"/>
        <v>60</v>
      </c>
      <c r="E16" s="33" t="s">
        <v>37</v>
      </c>
      <c r="F16" s="30">
        <f t="shared" si="1"/>
        <v>2400</v>
      </c>
      <c r="G16" s="32">
        <v>5</v>
      </c>
      <c r="H16" s="31">
        <v>200</v>
      </c>
      <c r="I16" s="32">
        <v>5</v>
      </c>
      <c r="J16" s="31">
        <v>200</v>
      </c>
      <c r="K16" s="32">
        <v>5</v>
      </c>
      <c r="L16" s="31">
        <v>200</v>
      </c>
      <c r="M16" s="32">
        <v>5</v>
      </c>
      <c r="N16" s="31">
        <v>200</v>
      </c>
      <c r="O16" s="32">
        <v>5</v>
      </c>
      <c r="P16" s="31">
        <v>200</v>
      </c>
      <c r="Q16" s="32">
        <v>5</v>
      </c>
      <c r="R16" s="31">
        <v>200</v>
      </c>
      <c r="S16" s="32">
        <v>5</v>
      </c>
      <c r="T16" s="31">
        <v>200</v>
      </c>
      <c r="U16" s="32">
        <v>5</v>
      </c>
      <c r="V16" s="31">
        <v>200</v>
      </c>
      <c r="W16" s="32">
        <v>5</v>
      </c>
      <c r="X16" s="31">
        <v>200</v>
      </c>
      <c r="Y16" s="32">
        <v>5</v>
      </c>
      <c r="Z16" s="31">
        <v>200</v>
      </c>
      <c r="AA16" s="32">
        <v>5</v>
      </c>
      <c r="AB16" s="31">
        <v>200</v>
      </c>
      <c r="AC16" s="32">
        <v>5</v>
      </c>
      <c r="AD16" s="31">
        <v>200</v>
      </c>
      <c r="AE16" s="18"/>
    </row>
    <row r="17" spans="2:31" ht="12.75" customHeight="1" x14ac:dyDescent="0.2">
      <c r="B17" s="27"/>
      <c r="C17" s="101" t="s">
        <v>45</v>
      </c>
      <c r="D17" s="28">
        <f t="shared" si="0"/>
        <v>60</v>
      </c>
      <c r="E17" s="33" t="s">
        <v>37</v>
      </c>
      <c r="F17" s="30">
        <f t="shared" si="1"/>
        <v>3900</v>
      </c>
      <c r="G17" s="32">
        <v>5</v>
      </c>
      <c r="H17" s="31">
        <v>325</v>
      </c>
      <c r="I17" s="32">
        <v>5</v>
      </c>
      <c r="J17" s="31">
        <v>325</v>
      </c>
      <c r="K17" s="32">
        <v>5</v>
      </c>
      <c r="L17" s="31">
        <v>325</v>
      </c>
      <c r="M17" s="32">
        <v>5</v>
      </c>
      <c r="N17" s="31">
        <v>325</v>
      </c>
      <c r="O17" s="32">
        <v>5</v>
      </c>
      <c r="P17" s="31">
        <v>325</v>
      </c>
      <c r="Q17" s="32">
        <v>5</v>
      </c>
      <c r="R17" s="31">
        <v>325</v>
      </c>
      <c r="S17" s="32">
        <v>5</v>
      </c>
      <c r="T17" s="31">
        <v>325</v>
      </c>
      <c r="U17" s="32">
        <v>5</v>
      </c>
      <c r="V17" s="31">
        <v>325</v>
      </c>
      <c r="W17" s="32">
        <v>5</v>
      </c>
      <c r="X17" s="31">
        <v>325</v>
      </c>
      <c r="Y17" s="32">
        <v>5</v>
      </c>
      <c r="Z17" s="31">
        <v>325</v>
      </c>
      <c r="AA17" s="32">
        <v>5</v>
      </c>
      <c r="AB17" s="31">
        <v>325</v>
      </c>
      <c r="AC17" s="32">
        <v>5</v>
      </c>
      <c r="AD17" s="31">
        <v>325</v>
      </c>
      <c r="AE17" s="18"/>
    </row>
    <row r="18" spans="2:31" ht="25.5" customHeight="1" x14ac:dyDescent="0.2">
      <c r="B18" s="27"/>
      <c r="C18" s="101" t="s">
        <v>46</v>
      </c>
      <c r="D18" s="28">
        <f t="shared" si="0"/>
        <v>2520</v>
      </c>
      <c r="E18" s="33" t="s">
        <v>37</v>
      </c>
      <c r="F18" s="30">
        <f t="shared" si="1"/>
        <v>12600</v>
      </c>
      <c r="G18" s="32">
        <v>210</v>
      </c>
      <c r="H18" s="31">
        <v>1050</v>
      </c>
      <c r="I18" s="32">
        <v>210</v>
      </c>
      <c r="J18" s="31">
        <v>1050</v>
      </c>
      <c r="K18" s="32">
        <v>210</v>
      </c>
      <c r="L18" s="31">
        <v>1050</v>
      </c>
      <c r="M18" s="32">
        <v>210</v>
      </c>
      <c r="N18" s="31">
        <v>1050</v>
      </c>
      <c r="O18" s="32">
        <v>210</v>
      </c>
      <c r="P18" s="31">
        <v>1050</v>
      </c>
      <c r="Q18" s="32">
        <v>210</v>
      </c>
      <c r="R18" s="31">
        <v>1050</v>
      </c>
      <c r="S18" s="32">
        <v>210</v>
      </c>
      <c r="T18" s="31">
        <v>1050</v>
      </c>
      <c r="U18" s="32">
        <v>210</v>
      </c>
      <c r="V18" s="31">
        <v>1050</v>
      </c>
      <c r="W18" s="32">
        <v>210</v>
      </c>
      <c r="X18" s="31">
        <v>1050</v>
      </c>
      <c r="Y18" s="32">
        <v>210</v>
      </c>
      <c r="Z18" s="31">
        <v>1050</v>
      </c>
      <c r="AA18" s="32">
        <v>210</v>
      </c>
      <c r="AB18" s="31">
        <v>1050</v>
      </c>
      <c r="AC18" s="32">
        <v>210</v>
      </c>
      <c r="AD18" s="31">
        <v>1050</v>
      </c>
      <c r="AE18" s="18"/>
    </row>
    <row r="19" spans="2:31" ht="15" customHeight="1" x14ac:dyDescent="0.2">
      <c r="B19" s="27"/>
      <c r="C19" s="101" t="s">
        <v>316</v>
      </c>
      <c r="D19" s="28">
        <f t="shared" si="0"/>
        <v>540</v>
      </c>
      <c r="E19" s="33" t="s">
        <v>37</v>
      </c>
      <c r="F19" s="30">
        <f t="shared" si="1"/>
        <v>1890</v>
      </c>
      <c r="G19" s="32">
        <v>45</v>
      </c>
      <c r="H19" s="31">
        <v>157.5</v>
      </c>
      <c r="I19" s="32">
        <v>45</v>
      </c>
      <c r="J19" s="31">
        <v>157.5</v>
      </c>
      <c r="K19" s="32">
        <v>45</v>
      </c>
      <c r="L19" s="31">
        <v>157.5</v>
      </c>
      <c r="M19" s="32">
        <v>45</v>
      </c>
      <c r="N19" s="31">
        <v>157.5</v>
      </c>
      <c r="O19" s="32">
        <v>45</v>
      </c>
      <c r="P19" s="31">
        <v>157.5</v>
      </c>
      <c r="Q19" s="32">
        <v>45</v>
      </c>
      <c r="R19" s="31">
        <v>157.5</v>
      </c>
      <c r="S19" s="32">
        <v>45</v>
      </c>
      <c r="T19" s="31">
        <v>157.5</v>
      </c>
      <c r="U19" s="32">
        <v>45</v>
      </c>
      <c r="V19" s="31">
        <v>157.5</v>
      </c>
      <c r="W19" s="32">
        <v>45</v>
      </c>
      <c r="X19" s="31">
        <v>157.5</v>
      </c>
      <c r="Y19" s="32">
        <v>45</v>
      </c>
      <c r="Z19" s="31">
        <v>157.5</v>
      </c>
      <c r="AA19" s="32">
        <v>45</v>
      </c>
      <c r="AB19" s="31">
        <v>157.5</v>
      </c>
      <c r="AC19" s="32">
        <v>45</v>
      </c>
      <c r="AD19" s="31">
        <v>157.5</v>
      </c>
      <c r="AE19" s="18"/>
    </row>
    <row r="20" spans="2:31" ht="15" customHeight="1" x14ac:dyDescent="0.2">
      <c r="B20" s="27"/>
      <c r="C20" s="101" t="s">
        <v>317</v>
      </c>
      <c r="D20" s="28">
        <f t="shared" si="0"/>
        <v>96</v>
      </c>
      <c r="E20" s="33" t="s">
        <v>346</v>
      </c>
      <c r="F20" s="30">
        <f t="shared" si="1"/>
        <v>336</v>
      </c>
      <c r="G20" s="32">
        <v>8</v>
      </c>
      <c r="H20" s="31">
        <v>28</v>
      </c>
      <c r="I20" s="32">
        <v>8</v>
      </c>
      <c r="J20" s="31">
        <v>28</v>
      </c>
      <c r="K20" s="32">
        <v>8</v>
      </c>
      <c r="L20" s="31">
        <v>28</v>
      </c>
      <c r="M20" s="32">
        <v>8</v>
      </c>
      <c r="N20" s="31">
        <v>28</v>
      </c>
      <c r="O20" s="32">
        <v>8</v>
      </c>
      <c r="P20" s="31">
        <v>28</v>
      </c>
      <c r="Q20" s="32">
        <v>8</v>
      </c>
      <c r="R20" s="31">
        <v>28</v>
      </c>
      <c r="S20" s="32">
        <v>8</v>
      </c>
      <c r="T20" s="31">
        <v>28</v>
      </c>
      <c r="U20" s="32">
        <v>8</v>
      </c>
      <c r="V20" s="31">
        <v>28</v>
      </c>
      <c r="W20" s="32">
        <v>8</v>
      </c>
      <c r="X20" s="31">
        <v>28</v>
      </c>
      <c r="Y20" s="32">
        <v>8</v>
      </c>
      <c r="Z20" s="31">
        <v>28</v>
      </c>
      <c r="AA20" s="32">
        <v>8</v>
      </c>
      <c r="AB20" s="31">
        <v>28</v>
      </c>
      <c r="AC20" s="32">
        <v>8</v>
      </c>
      <c r="AD20" s="31">
        <v>28</v>
      </c>
      <c r="AE20" s="18"/>
    </row>
    <row r="21" spans="2:31" ht="15" customHeight="1" x14ac:dyDescent="0.2">
      <c r="B21" s="27"/>
      <c r="C21" s="101" t="s">
        <v>47</v>
      </c>
      <c r="D21" s="28">
        <f t="shared" si="0"/>
        <v>12</v>
      </c>
      <c r="E21" s="33" t="s">
        <v>346</v>
      </c>
      <c r="F21" s="30">
        <f t="shared" si="1"/>
        <v>1200</v>
      </c>
      <c r="G21" s="32">
        <v>1</v>
      </c>
      <c r="H21" s="31">
        <v>100</v>
      </c>
      <c r="I21" s="32">
        <v>1</v>
      </c>
      <c r="J21" s="31">
        <v>100</v>
      </c>
      <c r="K21" s="32">
        <v>1</v>
      </c>
      <c r="L21" s="31">
        <v>100</v>
      </c>
      <c r="M21" s="32">
        <v>1</v>
      </c>
      <c r="N21" s="31">
        <v>100</v>
      </c>
      <c r="O21" s="32">
        <v>1</v>
      </c>
      <c r="P21" s="31">
        <v>100</v>
      </c>
      <c r="Q21" s="32">
        <v>1</v>
      </c>
      <c r="R21" s="31">
        <v>100</v>
      </c>
      <c r="S21" s="32">
        <v>1</v>
      </c>
      <c r="T21" s="31">
        <v>100</v>
      </c>
      <c r="U21" s="32">
        <v>1</v>
      </c>
      <c r="V21" s="31">
        <v>100</v>
      </c>
      <c r="W21" s="32">
        <v>1</v>
      </c>
      <c r="X21" s="31">
        <v>100</v>
      </c>
      <c r="Y21" s="32">
        <v>1</v>
      </c>
      <c r="Z21" s="31">
        <v>100</v>
      </c>
      <c r="AA21" s="32">
        <v>1</v>
      </c>
      <c r="AB21" s="31">
        <v>100</v>
      </c>
      <c r="AC21" s="32">
        <v>1</v>
      </c>
      <c r="AD21" s="31">
        <v>100</v>
      </c>
      <c r="AE21" s="18"/>
    </row>
    <row r="22" spans="2:31" ht="15" customHeight="1" x14ac:dyDescent="0.2">
      <c r="B22" s="27"/>
      <c r="C22" s="101" t="s">
        <v>318</v>
      </c>
      <c r="D22" s="28">
        <f t="shared" si="0"/>
        <v>1</v>
      </c>
      <c r="E22" s="33" t="s">
        <v>346</v>
      </c>
      <c r="F22" s="30">
        <f t="shared" si="1"/>
        <v>70</v>
      </c>
      <c r="G22" s="32">
        <v>0</v>
      </c>
      <c r="H22" s="31">
        <v>0</v>
      </c>
      <c r="I22" s="32">
        <v>0</v>
      </c>
      <c r="J22" s="31">
        <v>0</v>
      </c>
      <c r="K22" s="32">
        <v>1</v>
      </c>
      <c r="L22" s="31">
        <v>70</v>
      </c>
      <c r="M22" s="32">
        <v>0</v>
      </c>
      <c r="N22" s="31">
        <v>0</v>
      </c>
      <c r="O22" s="32">
        <v>0</v>
      </c>
      <c r="P22" s="31">
        <v>0</v>
      </c>
      <c r="Q22" s="32">
        <v>0</v>
      </c>
      <c r="R22" s="31">
        <v>0</v>
      </c>
      <c r="S22" s="32">
        <v>0</v>
      </c>
      <c r="T22" s="31">
        <v>0</v>
      </c>
      <c r="U22" s="32">
        <v>0</v>
      </c>
      <c r="V22" s="31">
        <v>0</v>
      </c>
      <c r="W22" s="32">
        <v>0</v>
      </c>
      <c r="X22" s="31">
        <v>0</v>
      </c>
      <c r="Y22" s="32">
        <v>0</v>
      </c>
      <c r="Z22" s="31">
        <v>0</v>
      </c>
      <c r="AA22" s="32">
        <v>0</v>
      </c>
      <c r="AB22" s="31">
        <v>0</v>
      </c>
      <c r="AC22" s="32">
        <v>0</v>
      </c>
      <c r="AD22" s="31">
        <v>0</v>
      </c>
      <c r="AE22" s="18"/>
    </row>
    <row r="23" spans="2:31" ht="12" customHeight="1" x14ac:dyDescent="0.2">
      <c r="B23" s="27"/>
      <c r="C23" s="101" t="s">
        <v>319</v>
      </c>
      <c r="D23" s="28">
        <f t="shared" si="0"/>
        <v>1</v>
      </c>
      <c r="E23" s="33" t="s">
        <v>346</v>
      </c>
      <c r="F23" s="30">
        <f t="shared" si="1"/>
        <v>70</v>
      </c>
      <c r="G23" s="32">
        <v>0</v>
      </c>
      <c r="H23" s="31">
        <v>0</v>
      </c>
      <c r="I23" s="32">
        <v>0</v>
      </c>
      <c r="J23" s="31">
        <v>0</v>
      </c>
      <c r="K23" s="32">
        <v>0</v>
      </c>
      <c r="L23" s="31">
        <v>0</v>
      </c>
      <c r="M23" s="32">
        <v>0</v>
      </c>
      <c r="N23" s="31">
        <v>0</v>
      </c>
      <c r="O23" s="32">
        <v>0</v>
      </c>
      <c r="P23" s="31">
        <v>0</v>
      </c>
      <c r="Q23" s="32">
        <v>0</v>
      </c>
      <c r="R23" s="31">
        <v>0</v>
      </c>
      <c r="S23" s="32">
        <v>1</v>
      </c>
      <c r="T23" s="31">
        <v>70</v>
      </c>
      <c r="U23" s="32">
        <v>0</v>
      </c>
      <c r="V23" s="31">
        <v>0</v>
      </c>
      <c r="W23" s="32">
        <v>0</v>
      </c>
      <c r="X23" s="31">
        <v>0</v>
      </c>
      <c r="Y23" s="32">
        <v>0</v>
      </c>
      <c r="Z23" s="31">
        <v>0</v>
      </c>
      <c r="AA23" s="32">
        <v>0</v>
      </c>
      <c r="AB23" s="31">
        <v>0</v>
      </c>
      <c r="AC23" s="32">
        <v>0</v>
      </c>
      <c r="AD23" s="31">
        <v>0</v>
      </c>
      <c r="AE23" s="18"/>
    </row>
    <row r="24" spans="2:31" ht="13.5" customHeight="1" x14ac:dyDescent="0.2">
      <c r="B24" s="27"/>
      <c r="C24" s="101" t="s">
        <v>48</v>
      </c>
      <c r="D24" s="28">
        <f t="shared" si="0"/>
        <v>60</v>
      </c>
      <c r="E24" s="33" t="s">
        <v>346</v>
      </c>
      <c r="F24" s="30">
        <f t="shared" si="1"/>
        <v>1080</v>
      </c>
      <c r="G24" s="32">
        <v>5</v>
      </c>
      <c r="H24" s="31">
        <v>90</v>
      </c>
      <c r="I24" s="32">
        <v>5</v>
      </c>
      <c r="J24" s="31">
        <v>90</v>
      </c>
      <c r="K24" s="32">
        <v>5</v>
      </c>
      <c r="L24" s="31">
        <v>90</v>
      </c>
      <c r="M24" s="32">
        <v>5</v>
      </c>
      <c r="N24" s="31">
        <v>90</v>
      </c>
      <c r="O24" s="32">
        <v>5</v>
      </c>
      <c r="P24" s="31">
        <v>90</v>
      </c>
      <c r="Q24" s="32">
        <v>5</v>
      </c>
      <c r="R24" s="31">
        <v>90</v>
      </c>
      <c r="S24" s="32">
        <v>5</v>
      </c>
      <c r="T24" s="31">
        <v>90</v>
      </c>
      <c r="U24" s="32">
        <v>5</v>
      </c>
      <c r="V24" s="31">
        <v>90</v>
      </c>
      <c r="W24" s="32">
        <v>5</v>
      </c>
      <c r="X24" s="31">
        <v>90</v>
      </c>
      <c r="Y24" s="32">
        <v>5</v>
      </c>
      <c r="Z24" s="31">
        <v>90</v>
      </c>
      <c r="AA24" s="32">
        <v>5</v>
      </c>
      <c r="AB24" s="31">
        <v>90</v>
      </c>
      <c r="AC24" s="32">
        <v>5</v>
      </c>
      <c r="AD24" s="31">
        <v>90</v>
      </c>
      <c r="AE24" s="18"/>
    </row>
    <row r="25" spans="2:31" ht="15" customHeight="1" x14ac:dyDescent="0.2">
      <c r="B25" s="27"/>
      <c r="C25" s="101" t="s">
        <v>49</v>
      </c>
      <c r="D25" s="28">
        <f t="shared" si="0"/>
        <v>96</v>
      </c>
      <c r="E25" s="33" t="s">
        <v>347</v>
      </c>
      <c r="F25" s="30">
        <f t="shared" si="1"/>
        <v>3600</v>
      </c>
      <c r="G25" s="32">
        <v>8</v>
      </c>
      <c r="H25" s="31">
        <v>300</v>
      </c>
      <c r="I25" s="32">
        <v>8</v>
      </c>
      <c r="J25" s="31">
        <v>300</v>
      </c>
      <c r="K25" s="32">
        <v>8</v>
      </c>
      <c r="L25" s="31">
        <v>300</v>
      </c>
      <c r="M25" s="32">
        <v>8</v>
      </c>
      <c r="N25" s="31">
        <v>300</v>
      </c>
      <c r="O25" s="32">
        <v>8</v>
      </c>
      <c r="P25" s="31">
        <v>300</v>
      </c>
      <c r="Q25" s="32">
        <v>8</v>
      </c>
      <c r="R25" s="31">
        <v>300</v>
      </c>
      <c r="S25" s="32">
        <v>8</v>
      </c>
      <c r="T25" s="31">
        <v>300</v>
      </c>
      <c r="U25" s="32">
        <v>8</v>
      </c>
      <c r="V25" s="31">
        <v>300</v>
      </c>
      <c r="W25" s="32">
        <v>8</v>
      </c>
      <c r="X25" s="31">
        <v>300</v>
      </c>
      <c r="Y25" s="32">
        <v>8</v>
      </c>
      <c r="Z25" s="31">
        <v>300</v>
      </c>
      <c r="AA25" s="32">
        <v>8</v>
      </c>
      <c r="AB25" s="31">
        <v>300</v>
      </c>
      <c r="AC25" s="32">
        <v>8</v>
      </c>
      <c r="AD25" s="31">
        <v>300</v>
      </c>
      <c r="AE25" s="18"/>
    </row>
    <row r="26" spans="2:31" ht="14.25" customHeight="1" x14ac:dyDescent="0.2">
      <c r="B26" s="27"/>
      <c r="C26" s="101" t="s">
        <v>50</v>
      </c>
      <c r="D26" s="28">
        <f t="shared" si="0"/>
        <v>60</v>
      </c>
      <c r="E26" s="33" t="s">
        <v>346</v>
      </c>
      <c r="F26" s="30">
        <f t="shared" si="1"/>
        <v>2100</v>
      </c>
      <c r="G26" s="32">
        <v>5</v>
      </c>
      <c r="H26" s="31">
        <v>175</v>
      </c>
      <c r="I26" s="32">
        <v>5</v>
      </c>
      <c r="J26" s="31">
        <v>175</v>
      </c>
      <c r="K26" s="32">
        <v>5</v>
      </c>
      <c r="L26" s="31">
        <v>175</v>
      </c>
      <c r="M26" s="32">
        <v>5</v>
      </c>
      <c r="N26" s="31">
        <v>175</v>
      </c>
      <c r="O26" s="32">
        <v>5</v>
      </c>
      <c r="P26" s="31">
        <v>175</v>
      </c>
      <c r="Q26" s="32">
        <v>5</v>
      </c>
      <c r="R26" s="31">
        <v>175</v>
      </c>
      <c r="S26" s="32">
        <v>5</v>
      </c>
      <c r="T26" s="31">
        <v>175</v>
      </c>
      <c r="U26" s="32">
        <v>5</v>
      </c>
      <c r="V26" s="31">
        <v>175</v>
      </c>
      <c r="W26" s="32">
        <v>5</v>
      </c>
      <c r="X26" s="31">
        <v>175</v>
      </c>
      <c r="Y26" s="32">
        <v>5</v>
      </c>
      <c r="Z26" s="31">
        <v>175</v>
      </c>
      <c r="AA26" s="32">
        <v>5</v>
      </c>
      <c r="AB26" s="31">
        <v>175</v>
      </c>
      <c r="AC26" s="32">
        <v>5</v>
      </c>
      <c r="AD26" s="31">
        <v>175</v>
      </c>
      <c r="AE26" s="18"/>
    </row>
    <row r="27" spans="2:31" ht="23.25" customHeight="1" x14ac:dyDescent="0.2">
      <c r="B27" s="27"/>
      <c r="C27" s="101" t="s">
        <v>320</v>
      </c>
      <c r="D27" s="28">
        <f t="shared" si="0"/>
        <v>240</v>
      </c>
      <c r="E27" s="33" t="s">
        <v>36</v>
      </c>
      <c r="F27" s="30">
        <f t="shared" si="1"/>
        <v>9120</v>
      </c>
      <c r="G27" s="32">
        <v>20</v>
      </c>
      <c r="H27" s="31">
        <v>760</v>
      </c>
      <c r="I27" s="32">
        <v>20</v>
      </c>
      <c r="J27" s="31">
        <v>760</v>
      </c>
      <c r="K27" s="32">
        <v>20</v>
      </c>
      <c r="L27" s="31">
        <v>760</v>
      </c>
      <c r="M27" s="32">
        <v>20</v>
      </c>
      <c r="N27" s="31">
        <v>760</v>
      </c>
      <c r="O27" s="32">
        <v>20</v>
      </c>
      <c r="P27" s="31">
        <v>760</v>
      </c>
      <c r="Q27" s="32">
        <v>20</v>
      </c>
      <c r="R27" s="31">
        <v>760</v>
      </c>
      <c r="S27" s="32">
        <v>20</v>
      </c>
      <c r="T27" s="31">
        <v>760</v>
      </c>
      <c r="U27" s="32">
        <v>20</v>
      </c>
      <c r="V27" s="31">
        <v>760</v>
      </c>
      <c r="W27" s="32">
        <v>20</v>
      </c>
      <c r="X27" s="31">
        <v>760</v>
      </c>
      <c r="Y27" s="32">
        <v>20</v>
      </c>
      <c r="Z27" s="31">
        <v>760</v>
      </c>
      <c r="AA27" s="32">
        <v>20</v>
      </c>
      <c r="AB27" s="31">
        <v>760</v>
      </c>
      <c r="AC27" s="32">
        <v>20</v>
      </c>
      <c r="AD27" s="31">
        <v>760</v>
      </c>
      <c r="AE27" s="18"/>
    </row>
    <row r="28" spans="2:31" ht="11.25" customHeight="1" x14ac:dyDescent="0.2">
      <c r="B28" s="27"/>
      <c r="C28" s="101" t="s">
        <v>321</v>
      </c>
      <c r="D28" s="28">
        <f t="shared" si="0"/>
        <v>120</v>
      </c>
      <c r="E28" s="33" t="s">
        <v>37</v>
      </c>
      <c r="F28" s="30">
        <f t="shared" si="1"/>
        <v>1200</v>
      </c>
      <c r="G28" s="32">
        <v>10</v>
      </c>
      <c r="H28" s="31">
        <v>100</v>
      </c>
      <c r="I28" s="32">
        <v>10</v>
      </c>
      <c r="J28" s="31">
        <v>100</v>
      </c>
      <c r="K28" s="32">
        <v>10</v>
      </c>
      <c r="L28" s="31">
        <v>100</v>
      </c>
      <c r="M28" s="32">
        <v>10</v>
      </c>
      <c r="N28" s="31">
        <v>100</v>
      </c>
      <c r="O28" s="32">
        <v>10</v>
      </c>
      <c r="P28" s="31">
        <v>100</v>
      </c>
      <c r="Q28" s="32">
        <v>10</v>
      </c>
      <c r="R28" s="31">
        <v>100</v>
      </c>
      <c r="S28" s="32">
        <v>10</v>
      </c>
      <c r="T28" s="31">
        <v>100</v>
      </c>
      <c r="U28" s="32">
        <v>10</v>
      </c>
      <c r="V28" s="31">
        <v>100</v>
      </c>
      <c r="W28" s="32">
        <v>10</v>
      </c>
      <c r="X28" s="31">
        <v>100</v>
      </c>
      <c r="Y28" s="32">
        <v>10</v>
      </c>
      <c r="Z28" s="31">
        <v>100</v>
      </c>
      <c r="AA28" s="32">
        <v>10</v>
      </c>
      <c r="AB28" s="31">
        <v>100</v>
      </c>
      <c r="AC28" s="32">
        <v>10</v>
      </c>
      <c r="AD28" s="31">
        <v>100</v>
      </c>
      <c r="AE28" s="18"/>
    </row>
    <row r="29" spans="2:31" ht="13.5" customHeight="1" x14ac:dyDescent="0.2">
      <c r="B29" s="27"/>
      <c r="C29" s="101" t="s">
        <v>322</v>
      </c>
      <c r="D29" s="28">
        <f t="shared" si="0"/>
        <v>12</v>
      </c>
      <c r="E29" s="33" t="s">
        <v>346</v>
      </c>
      <c r="F29" s="30">
        <f t="shared" si="1"/>
        <v>2400</v>
      </c>
      <c r="G29" s="32">
        <v>1</v>
      </c>
      <c r="H29" s="31">
        <v>200</v>
      </c>
      <c r="I29" s="32">
        <v>1</v>
      </c>
      <c r="J29" s="31">
        <v>200</v>
      </c>
      <c r="K29" s="32">
        <v>1</v>
      </c>
      <c r="L29" s="31">
        <v>200</v>
      </c>
      <c r="M29" s="32">
        <v>1</v>
      </c>
      <c r="N29" s="31">
        <v>200</v>
      </c>
      <c r="O29" s="32">
        <v>1</v>
      </c>
      <c r="P29" s="31">
        <v>200</v>
      </c>
      <c r="Q29" s="32">
        <v>1</v>
      </c>
      <c r="R29" s="31">
        <v>200</v>
      </c>
      <c r="S29" s="32">
        <v>1</v>
      </c>
      <c r="T29" s="31">
        <v>200</v>
      </c>
      <c r="U29" s="32">
        <v>1</v>
      </c>
      <c r="V29" s="31">
        <v>200</v>
      </c>
      <c r="W29" s="32">
        <v>1</v>
      </c>
      <c r="X29" s="31">
        <v>200</v>
      </c>
      <c r="Y29" s="32">
        <v>1</v>
      </c>
      <c r="Z29" s="31">
        <v>200</v>
      </c>
      <c r="AA29" s="32">
        <v>1</v>
      </c>
      <c r="AB29" s="31">
        <v>200</v>
      </c>
      <c r="AC29" s="32">
        <v>1</v>
      </c>
      <c r="AD29" s="31">
        <v>200</v>
      </c>
      <c r="AE29" s="18"/>
    </row>
    <row r="30" spans="2:31" ht="14.25" customHeight="1" x14ac:dyDescent="0.2">
      <c r="B30" s="27"/>
      <c r="C30" s="101" t="s">
        <v>323</v>
      </c>
      <c r="D30" s="28">
        <f t="shared" si="0"/>
        <v>12</v>
      </c>
      <c r="E30" s="33" t="s">
        <v>346</v>
      </c>
      <c r="F30" s="30">
        <f t="shared" si="1"/>
        <v>8400</v>
      </c>
      <c r="G30" s="32">
        <v>1</v>
      </c>
      <c r="H30" s="31">
        <v>700</v>
      </c>
      <c r="I30" s="32">
        <v>1</v>
      </c>
      <c r="J30" s="31">
        <v>700</v>
      </c>
      <c r="K30" s="32">
        <v>1</v>
      </c>
      <c r="L30" s="31">
        <v>700</v>
      </c>
      <c r="M30" s="32">
        <v>1</v>
      </c>
      <c r="N30" s="31">
        <v>700</v>
      </c>
      <c r="O30" s="32">
        <v>1</v>
      </c>
      <c r="P30" s="31">
        <v>700</v>
      </c>
      <c r="Q30" s="32">
        <v>1</v>
      </c>
      <c r="R30" s="31">
        <v>700</v>
      </c>
      <c r="S30" s="32">
        <v>1</v>
      </c>
      <c r="T30" s="31">
        <v>700</v>
      </c>
      <c r="U30" s="32">
        <v>1</v>
      </c>
      <c r="V30" s="31">
        <v>700</v>
      </c>
      <c r="W30" s="32">
        <v>1</v>
      </c>
      <c r="X30" s="31">
        <v>700</v>
      </c>
      <c r="Y30" s="32">
        <v>1</v>
      </c>
      <c r="Z30" s="31">
        <v>700</v>
      </c>
      <c r="AA30" s="32">
        <v>1</v>
      </c>
      <c r="AB30" s="31">
        <v>700</v>
      </c>
      <c r="AC30" s="32">
        <v>1</v>
      </c>
      <c r="AD30" s="31">
        <v>700</v>
      </c>
      <c r="AE30" s="18"/>
    </row>
    <row r="31" spans="2:31" ht="14.25" customHeight="1" x14ac:dyDescent="0.2">
      <c r="B31" s="27"/>
      <c r="C31" s="101" t="s">
        <v>324</v>
      </c>
      <c r="D31" s="28">
        <f t="shared" si="0"/>
        <v>120</v>
      </c>
      <c r="E31" s="33" t="s">
        <v>346</v>
      </c>
      <c r="F31" s="30">
        <f t="shared" si="1"/>
        <v>9600</v>
      </c>
      <c r="G31" s="32">
        <v>10</v>
      </c>
      <c r="H31" s="31">
        <v>800</v>
      </c>
      <c r="I31" s="32">
        <v>10</v>
      </c>
      <c r="J31" s="31">
        <v>800</v>
      </c>
      <c r="K31" s="32">
        <v>10</v>
      </c>
      <c r="L31" s="31">
        <v>800</v>
      </c>
      <c r="M31" s="32">
        <v>10</v>
      </c>
      <c r="N31" s="31">
        <v>800</v>
      </c>
      <c r="O31" s="32">
        <v>10</v>
      </c>
      <c r="P31" s="31">
        <v>800</v>
      </c>
      <c r="Q31" s="32">
        <v>10</v>
      </c>
      <c r="R31" s="31">
        <v>800</v>
      </c>
      <c r="S31" s="32">
        <v>10</v>
      </c>
      <c r="T31" s="31">
        <v>800</v>
      </c>
      <c r="U31" s="32">
        <v>10</v>
      </c>
      <c r="V31" s="31">
        <v>800</v>
      </c>
      <c r="W31" s="32">
        <v>10</v>
      </c>
      <c r="X31" s="31">
        <v>800</v>
      </c>
      <c r="Y31" s="32">
        <v>10</v>
      </c>
      <c r="Z31" s="31">
        <v>800</v>
      </c>
      <c r="AA31" s="32">
        <v>10</v>
      </c>
      <c r="AB31" s="31">
        <v>800</v>
      </c>
      <c r="AC31" s="32">
        <v>10</v>
      </c>
      <c r="AD31" s="31">
        <v>800</v>
      </c>
      <c r="AE31" s="18"/>
    </row>
    <row r="32" spans="2:31" ht="13.5" customHeight="1" x14ac:dyDescent="0.2">
      <c r="B32" s="27"/>
      <c r="C32" s="101" t="s">
        <v>51</v>
      </c>
      <c r="D32" s="28">
        <f t="shared" si="0"/>
        <v>216</v>
      </c>
      <c r="E32" s="33" t="s">
        <v>346</v>
      </c>
      <c r="F32" s="30">
        <f t="shared" si="1"/>
        <v>1728</v>
      </c>
      <c r="G32" s="32">
        <v>18</v>
      </c>
      <c r="H32" s="31">
        <v>144</v>
      </c>
      <c r="I32" s="32">
        <v>18</v>
      </c>
      <c r="J32" s="31">
        <v>144</v>
      </c>
      <c r="K32" s="32">
        <v>18</v>
      </c>
      <c r="L32" s="31">
        <v>144</v>
      </c>
      <c r="M32" s="32">
        <v>18</v>
      </c>
      <c r="N32" s="31">
        <v>144</v>
      </c>
      <c r="O32" s="32">
        <v>18</v>
      </c>
      <c r="P32" s="31">
        <v>144</v>
      </c>
      <c r="Q32" s="32">
        <v>18</v>
      </c>
      <c r="R32" s="31">
        <v>144</v>
      </c>
      <c r="S32" s="32">
        <v>18</v>
      </c>
      <c r="T32" s="31">
        <v>144</v>
      </c>
      <c r="U32" s="32">
        <v>18</v>
      </c>
      <c r="V32" s="31">
        <v>144</v>
      </c>
      <c r="W32" s="32">
        <v>18</v>
      </c>
      <c r="X32" s="31">
        <v>144</v>
      </c>
      <c r="Y32" s="32">
        <v>18</v>
      </c>
      <c r="Z32" s="31">
        <v>144</v>
      </c>
      <c r="AA32" s="32">
        <v>18</v>
      </c>
      <c r="AB32" s="31">
        <v>144</v>
      </c>
      <c r="AC32" s="32">
        <v>18</v>
      </c>
      <c r="AD32" s="31">
        <v>144</v>
      </c>
      <c r="AE32" s="18"/>
    </row>
    <row r="33" spans="2:32" ht="14.25" customHeight="1" x14ac:dyDescent="0.2">
      <c r="B33" s="27"/>
      <c r="C33" s="101" t="s">
        <v>52</v>
      </c>
      <c r="D33" s="28">
        <f t="shared" si="0"/>
        <v>60</v>
      </c>
      <c r="E33" s="33" t="s">
        <v>37</v>
      </c>
      <c r="F33" s="30">
        <f t="shared" si="1"/>
        <v>1500</v>
      </c>
      <c r="G33" s="32">
        <v>5</v>
      </c>
      <c r="H33" s="31">
        <v>125</v>
      </c>
      <c r="I33" s="32">
        <v>5</v>
      </c>
      <c r="J33" s="31">
        <v>125</v>
      </c>
      <c r="K33" s="32">
        <v>5</v>
      </c>
      <c r="L33" s="31">
        <v>125</v>
      </c>
      <c r="M33" s="32">
        <v>5</v>
      </c>
      <c r="N33" s="31">
        <v>125</v>
      </c>
      <c r="O33" s="32">
        <v>5</v>
      </c>
      <c r="P33" s="31">
        <v>125</v>
      </c>
      <c r="Q33" s="32">
        <v>5</v>
      </c>
      <c r="R33" s="31">
        <v>125</v>
      </c>
      <c r="S33" s="32">
        <v>5</v>
      </c>
      <c r="T33" s="31">
        <v>125</v>
      </c>
      <c r="U33" s="32">
        <v>5</v>
      </c>
      <c r="V33" s="31">
        <v>125</v>
      </c>
      <c r="W33" s="32">
        <v>5</v>
      </c>
      <c r="X33" s="31">
        <v>125</v>
      </c>
      <c r="Y33" s="32">
        <v>5</v>
      </c>
      <c r="Z33" s="31">
        <v>125</v>
      </c>
      <c r="AA33" s="32">
        <v>5</v>
      </c>
      <c r="AB33" s="31">
        <v>125</v>
      </c>
      <c r="AC33" s="32">
        <v>5</v>
      </c>
      <c r="AD33" s="31">
        <v>125</v>
      </c>
      <c r="AE33" s="18"/>
    </row>
    <row r="34" spans="2:32" ht="12.75" customHeight="1" x14ac:dyDescent="0.2">
      <c r="B34" s="27"/>
      <c r="C34" s="101" t="s">
        <v>326</v>
      </c>
      <c r="D34" s="28">
        <f t="shared" si="0"/>
        <v>12</v>
      </c>
      <c r="E34" s="33" t="s">
        <v>346</v>
      </c>
      <c r="F34" s="30">
        <f t="shared" si="1"/>
        <v>480</v>
      </c>
      <c r="G34" s="32">
        <v>1</v>
      </c>
      <c r="H34" s="31">
        <v>40</v>
      </c>
      <c r="I34" s="32">
        <v>1</v>
      </c>
      <c r="J34" s="31">
        <v>40</v>
      </c>
      <c r="K34" s="32">
        <v>1</v>
      </c>
      <c r="L34" s="31">
        <v>40</v>
      </c>
      <c r="M34" s="32">
        <v>1</v>
      </c>
      <c r="N34" s="31">
        <v>40</v>
      </c>
      <c r="O34" s="32">
        <v>1</v>
      </c>
      <c r="P34" s="31">
        <v>40</v>
      </c>
      <c r="Q34" s="32">
        <v>1</v>
      </c>
      <c r="R34" s="31">
        <v>40</v>
      </c>
      <c r="S34" s="32">
        <v>1</v>
      </c>
      <c r="T34" s="31">
        <v>40</v>
      </c>
      <c r="U34" s="32">
        <v>1</v>
      </c>
      <c r="V34" s="31">
        <v>40</v>
      </c>
      <c r="W34" s="32">
        <v>1</v>
      </c>
      <c r="X34" s="31">
        <v>40</v>
      </c>
      <c r="Y34" s="32">
        <v>1</v>
      </c>
      <c r="Z34" s="31">
        <v>40</v>
      </c>
      <c r="AA34" s="32">
        <v>1</v>
      </c>
      <c r="AB34" s="31">
        <v>40</v>
      </c>
      <c r="AC34" s="32">
        <v>1</v>
      </c>
      <c r="AD34" s="31">
        <v>40</v>
      </c>
      <c r="AE34" s="18"/>
    </row>
    <row r="35" spans="2:32" ht="12.75" customHeight="1" x14ac:dyDescent="0.2">
      <c r="B35" s="27"/>
      <c r="C35" s="101" t="s">
        <v>53</v>
      </c>
      <c r="D35" s="28">
        <f t="shared" si="0"/>
        <v>168</v>
      </c>
      <c r="E35" s="33" t="s">
        <v>36</v>
      </c>
      <c r="F35" s="30">
        <f t="shared" si="1"/>
        <v>180</v>
      </c>
      <c r="G35" s="32">
        <v>14</v>
      </c>
      <c r="H35" s="31">
        <v>15</v>
      </c>
      <c r="I35" s="32">
        <v>14</v>
      </c>
      <c r="J35" s="31">
        <v>15</v>
      </c>
      <c r="K35" s="32">
        <v>14</v>
      </c>
      <c r="L35" s="31">
        <v>15</v>
      </c>
      <c r="M35" s="32">
        <v>14</v>
      </c>
      <c r="N35" s="31">
        <v>15</v>
      </c>
      <c r="O35" s="32">
        <v>14</v>
      </c>
      <c r="P35" s="31">
        <v>15</v>
      </c>
      <c r="Q35" s="32">
        <v>14</v>
      </c>
      <c r="R35" s="31">
        <v>15</v>
      </c>
      <c r="S35" s="32">
        <v>14</v>
      </c>
      <c r="T35" s="31">
        <v>15</v>
      </c>
      <c r="U35" s="32">
        <v>14</v>
      </c>
      <c r="V35" s="31">
        <v>15</v>
      </c>
      <c r="W35" s="32">
        <v>14</v>
      </c>
      <c r="X35" s="31">
        <v>15</v>
      </c>
      <c r="Y35" s="32">
        <v>14</v>
      </c>
      <c r="Z35" s="31">
        <v>15</v>
      </c>
      <c r="AA35" s="32">
        <v>14</v>
      </c>
      <c r="AB35" s="31">
        <v>15</v>
      </c>
      <c r="AC35" s="32">
        <v>14</v>
      </c>
      <c r="AD35" s="31">
        <v>15</v>
      </c>
      <c r="AE35" s="18"/>
    </row>
    <row r="36" spans="2:32" ht="12.75" customHeight="1" x14ac:dyDescent="0.2">
      <c r="B36" s="27"/>
      <c r="C36" s="101" t="s">
        <v>325</v>
      </c>
      <c r="D36" s="28">
        <f t="shared" si="0"/>
        <v>120</v>
      </c>
      <c r="E36" s="33" t="s">
        <v>37</v>
      </c>
      <c r="F36" s="30">
        <f t="shared" si="1"/>
        <v>156</v>
      </c>
      <c r="G36" s="32">
        <v>10</v>
      </c>
      <c r="H36" s="31">
        <v>13</v>
      </c>
      <c r="I36" s="32">
        <v>10</v>
      </c>
      <c r="J36" s="31">
        <v>13</v>
      </c>
      <c r="K36" s="32">
        <v>10</v>
      </c>
      <c r="L36" s="31">
        <v>13</v>
      </c>
      <c r="M36" s="32">
        <v>10</v>
      </c>
      <c r="N36" s="31">
        <v>13</v>
      </c>
      <c r="O36" s="32">
        <v>10</v>
      </c>
      <c r="P36" s="31">
        <v>13</v>
      </c>
      <c r="Q36" s="32">
        <v>10</v>
      </c>
      <c r="R36" s="31">
        <v>13</v>
      </c>
      <c r="S36" s="32">
        <v>10</v>
      </c>
      <c r="T36" s="31">
        <v>13</v>
      </c>
      <c r="U36" s="32">
        <v>10</v>
      </c>
      <c r="V36" s="31">
        <v>13</v>
      </c>
      <c r="W36" s="32">
        <v>10</v>
      </c>
      <c r="X36" s="31">
        <v>13</v>
      </c>
      <c r="Y36" s="32">
        <v>10</v>
      </c>
      <c r="Z36" s="31">
        <v>13</v>
      </c>
      <c r="AA36" s="32">
        <v>10</v>
      </c>
      <c r="AB36" s="31">
        <v>13</v>
      </c>
      <c r="AC36" s="32">
        <v>10</v>
      </c>
      <c r="AD36" s="31">
        <v>13</v>
      </c>
      <c r="AE36" s="35"/>
      <c r="AF36" s="18"/>
    </row>
    <row r="37" spans="2:32" ht="13.5" customHeight="1" x14ac:dyDescent="0.2">
      <c r="B37" s="27"/>
      <c r="C37" s="101" t="s">
        <v>54</v>
      </c>
      <c r="D37" s="28">
        <f t="shared" si="0"/>
        <v>240</v>
      </c>
      <c r="E37" s="33" t="s">
        <v>346</v>
      </c>
      <c r="F37" s="30">
        <f t="shared" si="1"/>
        <v>2880</v>
      </c>
      <c r="G37" s="32">
        <v>20</v>
      </c>
      <c r="H37" s="31">
        <v>240</v>
      </c>
      <c r="I37" s="32">
        <v>20</v>
      </c>
      <c r="J37" s="31">
        <v>240</v>
      </c>
      <c r="K37" s="32">
        <v>20</v>
      </c>
      <c r="L37" s="31">
        <v>240</v>
      </c>
      <c r="M37" s="32">
        <v>20</v>
      </c>
      <c r="N37" s="31">
        <v>240</v>
      </c>
      <c r="O37" s="32">
        <v>20</v>
      </c>
      <c r="P37" s="31">
        <v>240</v>
      </c>
      <c r="Q37" s="32">
        <v>20</v>
      </c>
      <c r="R37" s="31">
        <v>240</v>
      </c>
      <c r="S37" s="32">
        <v>20</v>
      </c>
      <c r="T37" s="31">
        <v>240</v>
      </c>
      <c r="U37" s="32">
        <v>20</v>
      </c>
      <c r="V37" s="31">
        <v>240</v>
      </c>
      <c r="W37" s="32">
        <v>20</v>
      </c>
      <c r="X37" s="31">
        <v>240</v>
      </c>
      <c r="Y37" s="32">
        <v>20</v>
      </c>
      <c r="Z37" s="31">
        <v>240</v>
      </c>
      <c r="AA37" s="32">
        <v>20</v>
      </c>
      <c r="AB37" s="31">
        <v>240</v>
      </c>
      <c r="AC37" s="32">
        <v>20</v>
      </c>
      <c r="AD37" s="31">
        <v>240</v>
      </c>
      <c r="AE37" s="35"/>
      <c r="AF37" s="18"/>
    </row>
    <row r="38" spans="2:32" ht="15" customHeight="1" x14ac:dyDescent="0.2">
      <c r="B38" s="27"/>
      <c r="C38" s="101" t="s">
        <v>327</v>
      </c>
      <c r="D38" s="28">
        <f t="shared" si="0"/>
        <v>96</v>
      </c>
      <c r="E38" s="33" t="s">
        <v>346</v>
      </c>
      <c r="F38" s="30">
        <f t="shared" si="1"/>
        <v>1440</v>
      </c>
      <c r="G38" s="34">
        <v>8</v>
      </c>
      <c r="H38" s="31">
        <v>120</v>
      </c>
      <c r="I38" s="34">
        <v>8</v>
      </c>
      <c r="J38" s="31">
        <v>120</v>
      </c>
      <c r="K38" s="34">
        <v>8</v>
      </c>
      <c r="L38" s="31">
        <v>120</v>
      </c>
      <c r="M38" s="34">
        <v>8</v>
      </c>
      <c r="N38" s="31">
        <v>120</v>
      </c>
      <c r="O38" s="34">
        <v>8</v>
      </c>
      <c r="P38" s="31">
        <v>120</v>
      </c>
      <c r="Q38" s="34">
        <v>8</v>
      </c>
      <c r="R38" s="31">
        <v>120</v>
      </c>
      <c r="S38" s="34">
        <v>8</v>
      </c>
      <c r="T38" s="31">
        <v>120</v>
      </c>
      <c r="U38" s="34">
        <v>8</v>
      </c>
      <c r="V38" s="31">
        <v>120</v>
      </c>
      <c r="W38" s="34">
        <v>8</v>
      </c>
      <c r="X38" s="31">
        <v>120</v>
      </c>
      <c r="Y38" s="34">
        <v>8</v>
      </c>
      <c r="Z38" s="31">
        <v>120</v>
      </c>
      <c r="AA38" s="34">
        <v>8</v>
      </c>
      <c r="AB38" s="31">
        <v>120</v>
      </c>
      <c r="AC38" s="34">
        <v>8</v>
      </c>
      <c r="AD38" s="31">
        <v>120</v>
      </c>
      <c r="AE38" s="35"/>
      <c r="AF38" s="18"/>
    </row>
    <row r="39" spans="2:32" ht="15" customHeight="1" x14ac:dyDescent="0.2">
      <c r="B39" s="27"/>
      <c r="C39" s="101" t="s">
        <v>55</v>
      </c>
      <c r="D39" s="28">
        <f t="shared" si="0"/>
        <v>72</v>
      </c>
      <c r="E39" s="33" t="s">
        <v>37</v>
      </c>
      <c r="F39" s="30">
        <f t="shared" si="1"/>
        <v>576</v>
      </c>
      <c r="G39" s="34">
        <v>6</v>
      </c>
      <c r="H39" s="31">
        <v>48</v>
      </c>
      <c r="I39" s="34">
        <v>6</v>
      </c>
      <c r="J39" s="31">
        <v>48</v>
      </c>
      <c r="K39" s="34">
        <v>6</v>
      </c>
      <c r="L39" s="31">
        <v>48</v>
      </c>
      <c r="M39" s="34">
        <v>6</v>
      </c>
      <c r="N39" s="31">
        <v>48</v>
      </c>
      <c r="O39" s="34">
        <v>6</v>
      </c>
      <c r="P39" s="31">
        <v>48</v>
      </c>
      <c r="Q39" s="34">
        <v>6</v>
      </c>
      <c r="R39" s="31">
        <v>48</v>
      </c>
      <c r="S39" s="34">
        <v>6</v>
      </c>
      <c r="T39" s="31">
        <v>48</v>
      </c>
      <c r="U39" s="34">
        <v>6</v>
      </c>
      <c r="V39" s="31">
        <v>48</v>
      </c>
      <c r="W39" s="34">
        <v>6</v>
      </c>
      <c r="X39" s="31">
        <v>48</v>
      </c>
      <c r="Y39" s="34">
        <v>6</v>
      </c>
      <c r="Z39" s="31">
        <v>48</v>
      </c>
      <c r="AA39" s="34">
        <v>6</v>
      </c>
      <c r="AB39" s="31">
        <v>48</v>
      </c>
      <c r="AC39" s="34">
        <v>6</v>
      </c>
      <c r="AD39" s="31">
        <v>48</v>
      </c>
      <c r="AE39" s="35"/>
      <c r="AF39" s="18"/>
    </row>
    <row r="40" spans="2:32" ht="12.75" customHeight="1" x14ac:dyDescent="0.2">
      <c r="B40" s="27"/>
      <c r="C40" s="101" t="s">
        <v>56</v>
      </c>
      <c r="D40" s="28">
        <f t="shared" si="0"/>
        <v>360</v>
      </c>
      <c r="E40" s="33" t="s">
        <v>37</v>
      </c>
      <c r="F40" s="30">
        <f t="shared" si="1"/>
        <v>12600</v>
      </c>
      <c r="G40" s="34">
        <v>30</v>
      </c>
      <c r="H40" s="31">
        <v>1050</v>
      </c>
      <c r="I40" s="34">
        <v>30</v>
      </c>
      <c r="J40" s="31">
        <v>1050</v>
      </c>
      <c r="K40" s="34">
        <v>30</v>
      </c>
      <c r="L40" s="31">
        <v>1050</v>
      </c>
      <c r="M40" s="34">
        <v>30</v>
      </c>
      <c r="N40" s="31">
        <v>1050</v>
      </c>
      <c r="O40" s="34">
        <v>30</v>
      </c>
      <c r="P40" s="31">
        <v>1050</v>
      </c>
      <c r="Q40" s="34">
        <v>30</v>
      </c>
      <c r="R40" s="31">
        <v>1050</v>
      </c>
      <c r="S40" s="34">
        <v>30</v>
      </c>
      <c r="T40" s="31">
        <v>1050</v>
      </c>
      <c r="U40" s="34">
        <v>30</v>
      </c>
      <c r="V40" s="31">
        <v>1050</v>
      </c>
      <c r="W40" s="34">
        <v>30</v>
      </c>
      <c r="X40" s="31">
        <v>1050</v>
      </c>
      <c r="Y40" s="34">
        <v>30</v>
      </c>
      <c r="Z40" s="31">
        <v>1050</v>
      </c>
      <c r="AA40" s="34">
        <v>30</v>
      </c>
      <c r="AB40" s="31">
        <v>1050</v>
      </c>
      <c r="AC40" s="34">
        <v>30</v>
      </c>
      <c r="AD40" s="31">
        <v>1050</v>
      </c>
      <c r="AE40" s="36"/>
      <c r="AF40" s="18"/>
    </row>
    <row r="41" spans="2:32" ht="14.25" customHeight="1" x14ac:dyDescent="0.2">
      <c r="B41" s="27"/>
      <c r="C41" s="101" t="s">
        <v>57</v>
      </c>
      <c r="D41" s="28">
        <f t="shared" si="0"/>
        <v>60</v>
      </c>
      <c r="E41" s="33" t="s">
        <v>37</v>
      </c>
      <c r="F41" s="30">
        <f t="shared" si="1"/>
        <v>960</v>
      </c>
      <c r="G41" s="28">
        <v>5</v>
      </c>
      <c r="H41" s="31">
        <v>80</v>
      </c>
      <c r="I41" s="28">
        <v>5</v>
      </c>
      <c r="J41" s="31">
        <v>80</v>
      </c>
      <c r="K41" s="28">
        <v>5</v>
      </c>
      <c r="L41" s="31">
        <v>80</v>
      </c>
      <c r="M41" s="28">
        <v>5</v>
      </c>
      <c r="N41" s="31">
        <v>80</v>
      </c>
      <c r="O41" s="28">
        <v>5</v>
      </c>
      <c r="P41" s="31">
        <v>80</v>
      </c>
      <c r="Q41" s="28">
        <v>5</v>
      </c>
      <c r="R41" s="31">
        <v>80</v>
      </c>
      <c r="S41" s="28">
        <v>5</v>
      </c>
      <c r="T41" s="31">
        <v>80</v>
      </c>
      <c r="U41" s="28">
        <v>5</v>
      </c>
      <c r="V41" s="31">
        <v>80</v>
      </c>
      <c r="W41" s="28">
        <v>5</v>
      </c>
      <c r="X41" s="31">
        <v>80</v>
      </c>
      <c r="Y41" s="28">
        <v>5</v>
      </c>
      <c r="Z41" s="31">
        <v>80</v>
      </c>
      <c r="AA41" s="28">
        <v>5</v>
      </c>
      <c r="AB41" s="31">
        <v>80</v>
      </c>
      <c r="AC41" s="28">
        <v>5</v>
      </c>
      <c r="AD41" s="31">
        <v>80</v>
      </c>
      <c r="AE41" s="36"/>
      <c r="AF41" s="18"/>
    </row>
    <row r="42" spans="2:32" ht="12.75" x14ac:dyDescent="0.2">
      <c r="B42" s="27"/>
      <c r="C42" s="101" t="s">
        <v>58</v>
      </c>
      <c r="D42" s="28">
        <f t="shared" si="0"/>
        <v>3000</v>
      </c>
      <c r="E42" s="33" t="s">
        <v>37</v>
      </c>
      <c r="F42" s="30">
        <f t="shared" si="1"/>
        <v>6000</v>
      </c>
      <c r="G42" s="28">
        <v>250</v>
      </c>
      <c r="H42" s="31">
        <v>500</v>
      </c>
      <c r="I42" s="28">
        <v>250</v>
      </c>
      <c r="J42" s="31">
        <v>500</v>
      </c>
      <c r="K42" s="28">
        <v>250</v>
      </c>
      <c r="L42" s="31">
        <v>500</v>
      </c>
      <c r="M42" s="28">
        <v>250</v>
      </c>
      <c r="N42" s="31">
        <v>500</v>
      </c>
      <c r="O42" s="28">
        <v>250</v>
      </c>
      <c r="P42" s="31">
        <v>500</v>
      </c>
      <c r="Q42" s="28">
        <v>250</v>
      </c>
      <c r="R42" s="31">
        <v>500</v>
      </c>
      <c r="S42" s="28">
        <v>250</v>
      </c>
      <c r="T42" s="31">
        <v>500</v>
      </c>
      <c r="U42" s="28">
        <v>250</v>
      </c>
      <c r="V42" s="31">
        <v>500</v>
      </c>
      <c r="W42" s="28">
        <v>250</v>
      </c>
      <c r="X42" s="31">
        <v>500</v>
      </c>
      <c r="Y42" s="28">
        <v>250</v>
      </c>
      <c r="Z42" s="31">
        <v>500</v>
      </c>
      <c r="AA42" s="28">
        <v>250</v>
      </c>
      <c r="AB42" s="31">
        <v>500</v>
      </c>
      <c r="AC42" s="28">
        <v>250</v>
      </c>
      <c r="AD42" s="31">
        <v>500</v>
      </c>
      <c r="AE42" s="36"/>
      <c r="AF42" s="18"/>
    </row>
    <row r="43" spans="2:32" ht="13.5" customHeight="1" x14ac:dyDescent="0.2">
      <c r="B43" s="27"/>
      <c r="C43" s="101" t="s">
        <v>59</v>
      </c>
      <c r="D43" s="28">
        <f t="shared" si="0"/>
        <v>1200</v>
      </c>
      <c r="E43" s="33" t="s">
        <v>37</v>
      </c>
      <c r="F43" s="30">
        <f t="shared" si="1"/>
        <v>3600</v>
      </c>
      <c r="G43" s="28">
        <v>100</v>
      </c>
      <c r="H43" s="31">
        <v>300</v>
      </c>
      <c r="I43" s="28">
        <v>100</v>
      </c>
      <c r="J43" s="31">
        <v>300</v>
      </c>
      <c r="K43" s="28">
        <v>100</v>
      </c>
      <c r="L43" s="31">
        <v>300</v>
      </c>
      <c r="M43" s="28">
        <v>100</v>
      </c>
      <c r="N43" s="31">
        <v>300</v>
      </c>
      <c r="O43" s="28">
        <v>100</v>
      </c>
      <c r="P43" s="31">
        <v>300</v>
      </c>
      <c r="Q43" s="28">
        <v>100</v>
      </c>
      <c r="R43" s="31">
        <v>300</v>
      </c>
      <c r="S43" s="28">
        <v>100</v>
      </c>
      <c r="T43" s="31">
        <v>300</v>
      </c>
      <c r="U43" s="28">
        <v>100</v>
      </c>
      <c r="V43" s="31">
        <v>300</v>
      </c>
      <c r="W43" s="28">
        <v>100</v>
      </c>
      <c r="X43" s="31">
        <v>300</v>
      </c>
      <c r="Y43" s="28">
        <v>100</v>
      </c>
      <c r="Z43" s="31">
        <v>300</v>
      </c>
      <c r="AA43" s="28">
        <v>100</v>
      </c>
      <c r="AB43" s="31">
        <v>300</v>
      </c>
      <c r="AC43" s="28">
        <v>100</v>
      </c>
      <c r="AD43" s="31">
        <v>300</v>
      </c>
      <c r="AE43" s="36"/>
      <c r="AF43" s="18"/>
    </row>
    <row r="44" spans="2:32" ht="12.75" customHeight="1" x14ac:dyDescent="0.2">
      <c r="B44" s="27"/>
      <c r="C44" s="101" t="s">
        <v>60</v>
      </c>
      <c r="D44" s="28">
        <f t="shared" si="0"/>
        <v>300</v>
      </c>
      <c r="E44" s="33" t="s">
        <v>37</v>
      </c>
      <c r="F44" s="30">
        <f t="shared" si="1"/>
        <v>1200</v>
      </c>
      <c r="G44" s="28">
        <v>25</v>
      </c>
      <c r="H44" s="31">
        <v>100</v>
      </c>
      <c r="I44" s="28">
        <v>25</v>
      </c>
      <c r="J44" s="31">
        <v>100</v>
      </c>
      <c r="K44" s="28">
        <v>25</v>
      </c>
      <c r="L44" s="31">
        <v>100</v>
      </c>
      <c r="M44" s="28">
        <v>25</v>
      </c>
      <c r="N44" s="31">
        <v>100</v>
      </c>
      <c r="O44" s="28">
        <v>25</v>
      </c>
      <c r="P44" s="31">
        <v>100</v>
      </c>
      <c r="Q44" s="28">
        <v>25</v>
      </c>
      <c r="R44" s="31">
        <v>100</v>
      </c>
      <c r="S44" s="28">
        <v>25</v>
      </c>
      <c r="T44" s="31">
        <v>100</v>
      </c>
      <c r="U44" s="28">
        <v>25</v>
      </c>
      <c r="V44" s="31">
        <v>100</v>
      </c>
      <c r="W44" s="28">
        <v>25</v>
      </c>
      <c r="X44" s="31">
        <v>100</v>
      </c>
      <c r="Y44" s="28">
        <v>25</v>
      </c>
      <c r="Z44" s="31">
        <v>100</v>
      </c>
      <c r="AA44" s="28">
        <v>25</v>
      </c>
      <c r="AB44" s="31">
        <v>100</v>
      </c>
      <c r="AC44" s="28">
        <v>25</v>
      </c>
      <c r="AD44" s="31">
        <v>100</v>
      </c>
      <c r="AE44" s="36"/>
      <c r="AF44" s="18"/>
    </row>
    <row r="45" spans="2:32" ht="13.5" customHeight="1" x14ac:dyDescent="0.2">
      <c r="B45" s="27"/>
      <c r="C45" s="101" t="s">
        <v>61</v>
      </c>
      <c r="D45" s="28">
        <f t="shared" si="0"/>
        <v>300</v>
      </c>
      <c r="E45" s="33" t="s">
        <v>37</v>
      </c>
      <c r="F45" s="30">
        <f t="shared" si="1"/>
        <v>2100</v>
      </c>
      <c r="G45" s="28">
        <v>25</v>
      </c>
      <c r="H45" s="31">
        <v>175</v>
      </c>
      <c r="I45" s="28">
        <v>25</v>
      </c>
      <c r="J45" s="31">
        <v>175</v>
      </c>
      <c r="K45" s="28">
        <v>25</v>
      </c>
      <c r="L45" s="31">
        <v>175</v>
      </c>
      <c r="M45" s="28">
        <v>25</v>
      </c>
      <c r="N45" s="31">
        <v>175</v>
      </c>
      <c r="O45" s="28">
        <v>25</v>
      </c>
      <c r="P45" s="31">
        <v>175</v>
      </c>
      <c r="Q45" s="28">
        <v>25</v>
      </c>
      <c r="R45" s="31">
        <v>175</v>
      </c>
      <c r="S45" s="28">
        <v>25</v>
      </c>
      <c r="T45" s="31">
        <v>175</v>
      </c>
      <c r="U45" s="28">
        <v>25</v>
      </c>
      <c r="V45" s="31">
        <v>175</v>
      </c>
      <c r="W45" s="28">
        <v>25</v>
      </c>
      <c r="X45" s="31">
        <v>175</v>
      </c>
      <c r="Y45" s="28">
        <v>25</v>
      </c>
      <c r="Z45" s="31">
        <v>175</v>
      </c>
      <c r="AA45" s="28">
        <v>25</v>
      </c>
      <c r="AB45" s="31">
        <v>175</v>
      </c>
      <c r="AC45" s="28">
        <v>25</v>
      </c>
      <c r="AD45" s="31">
        <v>175</v>
      </c>
      <c r="AE45" s="36"/>
      <c r="AF45" s="18"/>
    </row>
    <row r="46" spans="2:32" ht="21.75" customHeight="1" x14ac:dyDescent="0.2">
      <c r="B46" s="27"/>
      <c r="C46" s="101" t="s">
        <v>357</v>
      </c>
      <c r="D46" s="28">
        <f t="shared" si="0"/>
        <v>24</v>
      </c>
      <c r="E46" s="33" t="s">
        <v>37</v>
      </c>
      <c r="F46" s="30">
        <f t="shared" si="1"/>
        <v>132</v>
      </c>
      <c r="G46" s="28">
        <v>2</v>
      </c>
      <c r="H46" s="31">
        <v>11</v>
      </c>
      <c r="I46" s="28">
        <v>2</v>
      </c>
      <c r="J46" s="31">
        <v>11</v>
      </c>
      <c r="K46" s="28">
        <v>2</v>
      </c>
      <c r="L46" s="31">
        <v>11</v>
      </c>
      <c r="M46" s="28">
        <v>2</v>
      </c>
      <c r="N46" s="31">
        <v>11</v>
      </c>
      <c r="O46" s="28">
        <v>2</v>
      </c>
      <c r="P46" s="31">
        <v>11</v>
      </c>
      <c r="Q46" s="28">
        <v>2</v>
      </c>
      <c r="R46" s="31">
        <v>11</v>
      </c>
      <c r="S46" s="28">
        <v>2</v>
      </c>
      <c r="T46" s="31">
        <v>11</v>
      </c>
      <c r="U46" s="28">
        <v>2</v>
      </c>
      <c r="V46" s="31">
        <v>11</v>
      </c>
      <c r="W46" s="28">
        <v>2</v>
      </c>
      <c r="X46" s="31">
        <v>11</v>
      </c>
      <c r="Y46" s="28">
        <v>2</v>
      </c>
      <c r="Z46" s="31">
        <v>11</v>
      </c>
      <c r="AA46" s="28">
        <v>2</v>
      </c>
      <c r="AB46" s="31">
        <v>11</v>
      </c>
      <c r="AC46" s="28">
        <v>2</v>
      </c>
      <c r="AD46" s="31">
        <v>11</v>
      </c>
      <c r="AE46" s="36"/>
      <c r="AF46" s="18"/>
    </row>
    <row r="47" spans="2:32" ht="12" customHeight="1" x14ac:dyDescent="0.2">
      <c r="B47" s="27"/>
      <c r="C47" s="101" t="s">
        <v>356</v>
      </c>
      <c r="D47" s="28">
        <f t="shared" si="0"/>
        <v>300</v>
      </c>
      <c r="E47" s="33" t="s">
        <v>37</v>
      </c>
      <c r="F47" s="30">
        <f t="shared" si="1"/>
        <v>9000</v>
      </c>
      <c r="G47" s="28">
        <v>25</v>
      </c>
      <c r="H47" s="31">
        <v>750</v>
      </c>
      <c r="I47" s="28">
        <v>25</v>
      </c>
      <c r="J47" s="31">
        <v>750</v>
      </c>
      <c r="K47" s="28">
        <v>25</v>
      </c>
      <c r="L47" s="31">
        <v>750</v>
      </c>
      <c r="M47" s="28">
        <v>25</v>
      </c>
      <c r="N47" s="31">
        <v>750</v>
      </c>
      <c r="O47" s="28">
        <v>25</v>
      </c>
      <c r="P47" s="31">
        <v>750</v>
      </c>
      <c r="Q47" s="28">
        <v>25</v>
      </c>
      <c r="R47" s="31">
        <v>750</v>
      </c>
      <c r="S47" s="28">
        <v>25</v>
      </c>
      <c r="T47" s="31">
        <v>750</v>
      </c>
      <c r="U47" s="28">
        <v>25</v>
      </c>
      <c r="V47" s="31">
        <v>750</v>
      </c>
      <c r="W47" s="28">
        <v>25</v>
      </c>
      <c r="X47" s="31">
        <v>750</v>
      </c>
      <c r="Y47" s="28">
        <v>25</v>
      </c>
      <c r="Z47" s="31">
        <v>750</v>
      </c>
      <c r="AA47" s="28">
        <v>25</v>
      </c>
      <c r="AB47" s="31">
        <v>750</v>
      </c>
      <c r="AC47" s="28">
        <v>25</v>
      </c>
      <c r="AD47" s="31">
        <v>750</v>
      </c>
      <c r="AE47" s="36"/>
      <c r="AF47" s="18"/>
    </row>
    <row r="48" spans="2:32" ht="15" customHeight="1" x14ac:dyDescent="0.2">
      <c r="B48" s="24">
        <v>213</v>
      </c>
      <c r="C48" s="20" t="s">
        <v>63</v>
      </c>
      <c r="D48" s="34"/>
      <c r="E48" s="19"/>
      <c r="F48" s="40">
        <f>SUM(F49)</f>
        <v>384</v>
      </c>
      <c r="G48" s="41"/>
      <c r="H48" s="40">
        <f>SUM(H49)</f>
        <v>0</v>
      </c>
      <c r="I48" s="25"/>
      <c r="J48" s="40">
        <f>SUM(J49)</f>
        <v>384</v>
      </c>
      <c r="K48" s="42"/>
      <c r="L48" s="40">
        <f>SUM(L49)</f>
        <v>0</v>
      </c>
      <c r="M48" s="42"/>
      <c r="N48" s="40">
        <f>SUM(N49)</f>
        <v>0</v>
      </c>
      <c r="O48" s="41"/>
      <c r="P48" s="40">
        <f>SUM(P49)</f>
        <v>0</v>
      </c>
      <c r="Q48" s="41"/>
      <c r="R48" s="40">
        <f>SUM(R49)</f>
        <v>0</v>
      </c>
      <c r="S48" s="41"/>
      <c r="T48" s="40">
        <f>SUM(T49)</f>
        <v>0</v>
      </c>
      <c r="U48" s="41"/>
      <c r="V48" s="40">
        <f>SUM(V49)</f>
        <v>0</v>
      </c>
      <c r="W48" s="41"/>
      <c r="X48" s="40">
        <f>SUM(X49)</f>
        <v>0</v>
      </c>
      <c r="Y48" s="41"/>
      <c r="Z48" s="40">
        <f>SUM(Z49)</f>
        <v>0</v>
      </c>
      <c r="AA48" s="41"/>
      <c r="AB48" s="40">
        <f>SUM(AB49)</f>
        <v>0</v>
      </c>
      <c r="AC48" s="41"/>
      <c r="AD48" s="40">
        <f>SUM(AD49)</f>
        <v>0</v>
      </c>
      <c r="AE48" s="18"/>
    </row>
    <row r="49" spans="2:31" ht="12.75" customHeight="1" x14ac:dyDescent="0.2">
      <c r="B49" s="24"/>
      <c r="C49" s="101" t="s">
        <v>64</v>
      </c>
      <c r="D49" s="34">
        <f t="shared" si="0"/>
        <v>1</v>
      </c>
      <c r="E49" s="33" t="s">
        <v>37</v>
      </c>
      <c r="F49" s="37">
        <f t="shared" si="1"/>
        <v>384</v>
      </c>
      <c r="G49" s="44">
        <v>0</v>
      </c>
      <c r="H49" s="38">
        <v>0</v>
      </c>
      <c r="I49" s="44">
        <v>1</v>
      </c>
      <c r="J49" s="38">
        <v>384</v>
      </c>
      <c r="K49" s="44">
        <v>0</v>
      </c>
      <c r="L49" s="38">
        <v>0</v>
      </c>
      <c r="M49" s="44">
        <v>0</v>
      </c>
      <c r="N49" s="38">
        <v>0</v>
      </c>
      <c r="O49" s="44">
        <v>0</v>
      </c>
      <c r="P49" s="38">
        <v>0</v>
      </c>
      <c r="Q49" s="44">
        <v>0</v>
      </c>
      <c r="R49" s="38">
        <v>0</v>
      </c>
      <c r="S49" s="44">
        <v>0</v>
      </c>
      <c r="T49" s="38">
        <v>0</v>
      </c>
      <c r="U49" s="44">
        <v>0</v>
      </c>
      <c r="V49" s="38">
        <v>0</v>
      </c>
      <c r="W49" s="44">
        <v>0</v>
      </c>
      <c r="X49" s="38">
        <v>0</v>
      </c>
      <c r="Y49" s="44">
        <v>0</v>
      </c>
      <c r="Z49" s="38">
        <v>0</v>
      </c>
      <c r="AA49" s="44">
        <v>0</v>
      </c>
      <c r="AB49" s="38">
        <v>0</v>
      </c>
      <c r="AC49" s="44">
        <v>0</v>
      </c>
      <c r="AD49" s="38">
        <v>0</v>
      </c>
      <c r="AE49" s="18"/>
    </row>
    <row r="50" spans="2:31" ht="35.25" customHeight="1" x14ac:dyDescent="0.2">
      <c r="B50" s="15">
        <v>214</v>
      </c>
      <c r="C50" s="109" t="s">
        <v>65</v>
      </c>
      <c r="D50" s="28"/>
      <c r="E50" s="110"/>
      <c r="F50" s="40">
        <f>SUM(F51:F59)</f>
        <v>245760</v>
      </c>
      <c r="G50" s="46"/>
      <c r="H50" s="40">
        <f>SUM(H51:H59)</f>
        <v>20480</v>
      </c>
      <c r="I50" s="47"/>
      <c r="J50" s="40">
        <f>SUM(J51:J59)</f>
        <v>20480</v>
      </c>
      <c r="K50" s="47"/>
      <c r="L50" s="40">
        <f>SUM(L51:L59)</f>
        <v>20480</v>
      </c>
      <c r="M50" s="47"/>
      <c r="N50" s="40">
        <f>SUM(N51:N59)</f>
        <v>20480</v>
      </c>
      <c r="O50" s="47"/>
      <c r="P50" s="40">
        <f>SUM(P51:P59)</f>
        <v>20480</v>
      </c>
      <c r="Q50" s="47"/>
      <c r="R50" s="40">
        <f>SUM(R51:R59)</f>
        <v>20480</v>
      </c>
      <c r="S50" s="47"/>
      <c r="T50" s="40">
        <f>SUM(T51:T59)</f>
        <v>20480</v>
      </c>
      <c r="U50" s="47"/>
      <c r="V50" s="40">
        <f>SUM(V51:V59)</f>
        <v>20480</v>
      </c>
      <c r="W50" s="47"/>
      <c r="X50" s="40">
        <f>SUM(X51:X59)</f>
        <v>20480</v>
      </c>
      <c r="Y50" s="47"/>
      <c r="Z50" s="40">
        <f>SUM(Z51:Z59)</f>
        <v>20480</v>
      </c>
      <c r="AA50" s="47"/>
      <c r="AB50" s="40">
        <f>SUM(AB51:AB59)</f>
        <v>20480</v>
      </c>
      <c r="AC50" s="47"/>
      <c r="AD50" s="40">
        <f>SUM(AD51:AD59)</f>
        <v>20480</v>
      </c>
      <c r="AE50" s="18"/>
    </row>
    <row r="51" spans="2:31" ht="16.5" customHeight="1" x14ac:dyDescent="0.2">
      <c r="B51" s="24"/>
      <c r="C51" s="101" t="s">
        <v>339</v>
      </c>
      <c r="D51" s="28">
        <f t="shared" si="0"/>
        <v>24</v>
      </c>
      <c r="E51" s="33" t="s">
        <v>37</v>
      </c>
      <c r="F51" s="37">
        <f t="shared" si="1"/>
        <v>48000</v>
      </c>
      <c r="G51" s="44">
        <v>2</v>
      </c>
      <c r="H51" s="58">
        <v>4000</v>
      </c>
      <c r="I51" s="44">
        <v>2</v>
      </c>
      <c r="J51" s="58">
        <v>4000</v>
      </c>
      <c r="K51" s="44">
        <v>2</v>
      </c>
      <c r="L51" s="58">
        <v>4000</v>
      </c>
      <c r="M51" s="44">
        <v>2</v>
      </c>
      <c r="N51" s="58">
        <v>4000</v>
      </c>
      <c r="O51" s="44">
        <v>2</v>
      </c>
      <c r="P51" s="58">
        <v>4000</v>
      </c>
      <c r="Q51" s="44">
        <v>2</v>
      </c>
      <c r="R51" s="58">
        <v>4000</v>
      </c>
      <c r="S51" s="44">
        <v>2</v>
      </c>
      <c r="T51" s="58">
        <v>4000</v>
      </c>
      <c r="U51" s="44">
        <v>2</v>
      </c>
      <c r="V51" s="58">
        <v>4000</v>
      </c>
      <c r="W51" s="44">
        <v>2</v>
      </c>
      <c r="X51" s="58">
        <v>4000</v>
      </c>
      <c r="Y51" s="44">
        <v>2</v>
      </c>
      <c r="Z51" s="58">
        <v>4000</v>
      </c>
      <c r="AA51" s="44">
        <v>2</v>
      </c>
      <c r="AB51" s="58">
        <v>4000</v>
      </c>
      <c r="AC51" s="44">
        <v>2</v>
      </c>
      <c r="AD51" s="58">
        <v>4000</v>
      </c>
      <c r="AE51" s="18"/>
    </row>
    <row r="52" spans="2:31" ht="15" customHeight="1" x14ac:dyDescent="0.2">
      <c r="B52" s="24"/>
      <c r="C52" s="20" t="s">
        <v>340</v>
      </c>
      <c r="D52" s="28">
        <f t="shared" si="0"/>
        <v>24</v>
      </c>
      <c r="E52" s="33" t="s">
        <v>37</v>
      </c>
      <c r="F52" s="37">
        <f t="shared" si="1"/>
        <v>42000</v>
      </c>
      <c r="G52" s="44">
        <v>2</v>
      </c>
      <c r="H52" s="58">
        <v>3500</v>
      </c>
      <c r="I52" s="44">
        <v>2</v>
      </c>
      <c r="J52" s="58">
        <v>3500</v>
      </c>
      <c r="K52" s="44">
        <v>2</v>
      </c>
      <c r="L52" s="58">
        <v>3500</v>
      </c>
      <c r="M52" s="44">
        <v>2</v>
      </c>
      <c r="N52" s="58">
        <v>3500</v>
      </c>
      <c r="O52" s="44">
        <v>2</v>
      </c>
      <c r="P52" s="58">
        <v>3500</v>
      </c>
      <c r="Q52" s="44">
        <v>2</v>
      </c>
      <c r="R52" s="58">
        <v>3500</v>
      </c>
      <c r="S52" s="44">
        <v>2</v>
      </c>
      <c r="T52" s="58">
        <v>3500</v>
      </c>
      <c r="U52" s="44">
        <v>2</v>
      </c>
      <c r="V52" s="58">
        <v>3500</v>
      </c>
      <c r="W52" s="44">
        <v>2</v>
      </c>
      <c r="X52" s="58">
        <v>3500</v>
      </c>
      <c r="Y52" s="44">
        <v>2</v>
      </c>
      <c r="Z52" s="58">
        <v>3500</v>
      </c>
      <c r="AA52" s="44">
        <v>2</v>
      </c>
      <c r="AB52" s="58">
        <v>3500</v>
      </c>
      <c r="AC52" s="44">
        <v>2</v>
      </c>
      <c r="AD52" s="58">
        <v>3500</v>
      </c>
      <c r="AE52" s="18"/>
    </row>
    <row r="53" spans="2:31" ht="15.75" customHeight="1" x14ac:dyDescent="0.2">
      <c r="B53" s="24"/>
      <c r="C53" s="20" t="s">
        <v>341</v>
      </c>
      <c r="D53" s="28">
        <f t="shared" si="0"/>
        <v>24</v>
      </c>
      <c r="E53" s="33" t="s">
        <v>37</v>
      </c>
      <c r="F53" s="37">
        <f t="shared" si="1"/>
        <v>40800</v>
      </c>
      <c r="G53" s="44">
        <v>2</v>
      </c>
      <c r="H53" s="58">
        <v>3400</v>
      </c>
      <c r="I53" s="44">
        <v>2</v>
      </c>
      <c r="J53" s="58">
        <v>3400</v>
      </c>
      <c r="K53" s="44">
        <v>2</v>
      </c>
      <c r="L53" s="58">
        <v>3400</v>
      </c>
      <c r="M53" s="44">
        <v>2</v>
      </c>
      <c r="N53" s="58">
        <v>3400</v>
      </c>
      <c r="O53" s="44">
        <v>2</v>
      </c>
      <c r="P53" s="58">
        <v>3400</v>
      </c>
      <c r="Q53" s="44">
        <v>2</v>
      </c>
      <c r="R53" s="58">
        <v>3400</v>
      </c>
      <c r="S53" s="44">
        <v>2</v>
      </c>
      <c r="T53" s="58">
        <v>3400</v>
      </c>
      <c r="U53" s="44">
        <v>2</v>
      </c>
      <c r="V53" s="58">
        <v>3400</v>
      </c>
      <c r="W53" s="44">
        <v>2</v>
      </c>
      <c r="X53" s="58">
        <v>3400</v>
      </c>
      <c r="Y53" s="44">
        <v>2</v>
      </c>
      <c r="Z53" s="58">
        <v>3400</v>
      </c>
      <c r="AA53" s="44">
        <v>2</v>
      </c>
      <c r="AB53" s="58">
        <v>3400</v>
      </c>
      <c r="AC53" s="44">
        <v>2</v>
      </c>
      <c r="AD53" s="58">
        <v>3400</v>
      </c>
      <c r="AE53" s="18"/>
    </row>
    <row r="54" spans="2:31" ht="15.75" customHeight="1" x14ac:dyDescent="0.2">
      <c r="B54" s="24"/>
      <c r="C54" s="101" t="s">
        <v>358</v>
      </c>
      <c r="D54" s="28">
        <f t="shared" si="0"/>
        <v>24</v>
      </c>
      <c r="E54" s="33" t="s">
        <v>37</v>
      </c>
      <c r="F54" s="37">
        <f t="shared" si="1"/>
        <v>30480</v>
      </c>
      <c r="G54" s="44">
        <v>2</v>
      </c>
      <c r="H54" s="58">
        <v>2540</v>
      </c>
      <c r="I54" s="44">
        <v>2</v>
      </c>
      <c r="J54" s="58">
        <v>2540</v>
      </c>
      <c r="K54" s="44">
        <v>2</v>
      </c>
      <c r="L54" s="58">
        <v>2540</v>
      </c>
      <c r="M54" s="44">
        <v>2</v>
      </c>
      <c r="N54" s="58">
        <v>2540</v>
      </c>
      <c r="O54" s="44">
        <v>2</v>
      </c>
      <c r="P54" s="58">
        <v>2540</v>
      </c>
      <c r="Q54" s="44">
        <v>2</v>
      </c>
      <c r="R54" s="58">
        <v>2540</v>
      </c>
      <c r="S54" s="44">
        <v>2</v>
      </c>
      <c r="T54" s="58">
        <v>2540</v>
      </c>
      <c r="U54" s="44">
        <v>2</v>
      </c>
      <c r="V54" s="58">
        <v>2540</v>
      </c>
      <c r="W54" s="44">
        <v>2</v>
      </c>
      <c r="X54" s="58">
        <v>2540</v>
      </c>
      <c r="Y54" s="44">
        <v>2</v>
      </c>
      <c r="Z54" s="58">
        <v>2540</v>
      </c>
      <c r="AA54" s="44">
        <v>2</v>
      </c>
      <c r="AB54" s="58">
        <v>2540</v>
      </c>
      <c r="AC54" s="44">
        <v>2</v>
      </c>
      <c r="AD54" s="58">
        <v>2540</v>
      </c>
      <c r="AE54" s="18"/>
    </row>
    <row r="55" spans="2:31" ht="15.75" customHeight="1" x14ac:dyDescent="0.2">
      <c r="B55" s="24"/>
      <c r="C55" s="101" t="s">
        <v>359</v>
      </c>
      <c r="D55" s="28">
        <f t="shared" si="0"/>
        <v>24</v>
      </c>
      <c r="E55" s="33" t="s">
        <v>37</v>
      </c>
      <c r="F55" s="37">
        <f t="shared" si="1"/>
        <v>31200</v>
      </c>
      <c r="G55" s="44">
        <v>2</v>
      </c>
      <c r="H55" s="58">
        <v>2600</v>
      </c>
      <c r="I55" s="44">
        <v>2</v>
      </c>
      <c r="J55" s="58">
        <v>2600</v>
      </c>
      <c r="K55" s="44">
        <v>2</v>
      </c>
      <c r="L55" s="58">
        <v>2600</v>
      </c>
      <c r="M55" s="44">
        <v>2</v>
      </c>
      <c r="N55" s="58">
        <v>2600</v>
      </c>
      <c r="O55" s="44">
        <v>2</v>
      </c>
      <c r="P55" s="58">
        <v>2600</v>
      </c>
      <c r="Q55" s="44">
        <v>2</v>
      </c>
      <c r="R55" s="58">
        <v>2600</v>
      </c>
      <c r="S55" s="44">
        <v>2</v>
      </c>
      <c r="T55" s="58">
        <v>2600</v>
      </c>
      <c r="U55" s="44">
        <v>2</v>
      </c>
      <c r="V55" s="58">
        <v>2600</v>
      </c>
      <c r="W55" s="44">
        <v>2</v>
      </c>
      <c r="X55" s="58">
        <v>2600</v>
      </c>
      <c r="Y55" s="44">
        <v>2</v>
      </c>
      <c r="Z55" s="58">
        <v>2600</v>
      </c>
      <c r="AA55" s="44">
        <v>2</v>
      </c>
      <c r="AB55" s="58">
        <v>2600</v>
      </c>
      <c r="AC55" s="44">
        <v>2</v>
      </c>
      <c r="AD55" s="58">
        <v>2600</v>
      </c>
      <c r="AE55" s="18"/>
    </row>
    <row r="56" spans="2:31" ht="15.75" customHeight="1" x14ac:dyDescent="0.2">
      <c r="B56" s="24"/>
      <c r="C56" s="101" t="s">
        <v>360</v>
      </c>
      <c r="D56" s="28">
        <f t="shared" si="0"/>
        <v>24</v>
      </c>
      <c r="E56" s="33" t="s">
        <v>37</v>
      </c>
      <c r="F56" s="37">
        <f t="shared" si="1"/>
        <v>30480</v>
      </c>
      <c r="G56" s="44">
        <v>2</v>
      </c>
      <c r="H56" s="58">
        <v>2540</v>
      </c>
      <c r="I56" s="44">
        <v>2</v>
      </c>
      <c r="J56" s="58">
        <v>2540</v>
      </c>
      <c r="K56" s="44">
        <v>2</v>
      </c>
      <c r="L56" s="58">
        <v>2540</v>
      </c>
      <c r="M56" s="44">
        <v>2</v>
      </c>
      <c r="N56" s="58">
        <v>2540</v>
      </c>
      <c r="O56" s="44">
        <v>2</v>
      </c>
      <c r="P56" s="58">
        <v>2540</v>
      </c>
      <c r="Q56" s="44">
        <v>2</v>
      </c>
      <c r="R56" s="58">
        <v>2540</v>
      </c>
      <c r="S56" s="44">
        <v>2</v>
      </c>
      <c r="T56" s="58">
        <v>2540</v>
      </c>
      <c r="U56" s="44">
        <v>2</v>
      </c>
      <c r="V56" s="58">
        <v>2540</v>
      </c>
      <c r="W56" s="44">
        <v>2</v>
      </c>
      <c r="X56" s="58">
        <v>2540</v>
      </c>
      <c r="Y56" s="44">
        <v>2</v>
      </c>
      <c r="Z56" s="58">
        <v>2540</v>
      </c>
      <c r="AA56" s="44">
        <v>2</v>
      </c>
      <c r="AB56" s="58">
        <v>2540</v>
      </c>
      <c r="AC56" s="44">
        <v>2</v>
      </c>
      <c r="AD56" s="58">
        <v>2540</v>
      </c>
      <c r="AE56" s="18"/>
    </row>
    <row r="57" spans="2:31" ht="15.75" customHeight="1" x14ac:dyDescent="0.2">
      <c r="B57" s="24"/>
      <c r="C57" s="101" t="s">
        <v>361</v>
      </c>
      <c r="D57" s="28">
        <f t="shared" si="0"/>
        <v>24</v>
      </c>
      <c r="E57" s="33" t="s">
        <v>37</v>
      </c>
      <c r="F57" s="37">
        <f t="shared" si="1"/>
        <v>15600</v>
      </c>
      <c r="G57" s="44">
        <v>2</v>
      </c>
      <c r="H57" s="58">
        <v>1300</v>
      </c>
      <c r="I57" s="44">
        <v>2</v>
      </c>
      <c r="J57" s="58">
        <v>1300</v>
      </c>
      <c r="K57" s="44">
        <v>2</v>
      </c>
      <c r="L57" s="58">
        <v>1300</v>
      </c>
      <c r="M57" s="44">
        <v>2</v>
      </c>
      <c r="N57" s="58">
        <v>1300</v>
      </c>
      <c r="O57" s="44">
        <v>2</v>
      </c>
      <c r="P57" s="58">
        <v>1300</v>
      </c>
      <c r="Q57" s="44">
        <v>2</v>
      </c>
      <c r="R57" s="58">
        <v>1300</v>
      </c>
      <c r="S57" s="44">
        <v>2</v>
      </c>
      <c r="T57" s="58">
        <v>1300</v>
      </c>
      <c r="U57" s="44">
        <v>2</v>
      </c>
      <c r="V57" s="58">
        <v>1300</v>
      </c>
      <c r="W57" s="44">
        <v>2</v>
      </c>
      <c r="X57" s="58">
        <v>1300</v>
      </c>
      <c r="Y57" s="44">
        <v>2</v>
      </c>
      <c r="Z57" s="58">
        <v>1300</v>
      </c>
      <c r="AA57" s="44">
        <v>2</v>
      </c>
      <c r="AB57" s="58">
        <v>1300</v>
      </c>
      <c r="AC57" s="44">
        <v>2</v>
      </c>
      <c r="AD57" s="58">
        <v>1300</v>
      </c>
      <c r="AE57" s="18"/>
    </row>
    <row r="58" spans="2:31" ht="15.75" customHeight="1" x14ac:dyDescent="0.2">
      <c r="B58" s="24"/>
      <c r="C58" s="101" t="s">
        <v>342</v>
      </c>
      <c r="D58" s="28">
        <f t="shared" si="0"/>
        <v>12</v>
      </c>
      <c r="E58" s="33" t="s">
        <v>344</v>
      </c>
      <c r="F58" s="37">
        <f t="shared" si="1"/>
        <v>3000</v>
      </c>
      <c r="G58" s="44">
        <v>1</v>
      </c>
      <c r="H58" s="58">
        <v>250</v>
      </c>
      <c r="I58" s="44">
        <v>1</v>
      </c>
      <c r="J58" s="58">
        <v>250</v>
      </c>
      <c r="K58" s="44">
        <v>1</v>
      </c>
      <c r="L58" s="58">
        <v>250</v>
      </c>
      <c r="M58" s="44">
        <v>1</v>
      </c>
      <c r="N58" s="58">
        <v>250</v>
      </c>
      <c r="O58" s="44">
        <v>1</v>
      </c>
      <c r="P58" s="58">
        <v>250</v>
      </c>
      <c r="Q58" s="44">
        <v>1</v>
      </c>
      <c r="R58" s="58">
        <v>250</v>
      </c>
      <c r="S58" s="44">
        <v>1</v>
      </c>
      <c r="T58" s="58">
        <v>250</v>
      </c>
      <c r="U58" s="44">
        <v>1</v>
      </c>
      <c r="V58" s="58">
        <v>250</v>
      </c>
      <c r="W58" s="44">
        <v>1</v>
      </c>
      <c r="X58" s="58">
        <v>250</v>
      </c>
      <c r="Y58" s="44">
        <v>1</v>
      </c>
      <c r="Z58" s="58">
        <v>250</v>
      </c>
      <c r="AA58" s="44">
        <v>1</v>
      </c>
      <c r="AB58" s="58">
        <v>250</v>
      </c>
      <c r="AC58" s="44">
        <v>1</v>
      </c>
      <c r="AD58" s="58">
        <v>250</v>
      </c>
      <c r="AE58" s="18"/>
    </row>
    <row r="59" spans="2:31" ht="15" customHeight="1" x14ac:dyDescent="0.2">
      <c r="B59" s="24"/>
      <c r="C59" s="101" t="s">
        <v>343</v>
      </c>
      <c r="D59" s="28">
        <f t="shared" si="0"/>
        <v>12</v>
      </c>
      <c r="E59" s="33" t="s">
        <v>344</v>
      </c>
      <c r="F59" s="37">
        <f t="shared" si="1"/>
        <v>4200</v>
      </c>
      <c r="G59" s="44">
        <v>1</v>
      </c>
      <c r="H59" s="58">
        <v>350</v>
      </c>
      <c r="I59" s="44">
        <v>1</v>
      </c>
      <c r="J59" s="58">
        <v>350</v>
      </c>
      <c r="K59" s="44">
        <v>1</v>
      </c>
      <c r="L59" s="58">
        <v>350</v>
      </c>
      <c r="M59" s="44">
        <v>1</v>
      </c>
      <c r="N59" s="58">
        <v>350</v>
      </c>
      <c r="O59" s="44">
        <v>1</v>
      </c>
      <c r="P59" s="58">
        <v>350</v>
      </c>
      <c r="Q59" s="44">
        <v>1</v>
      </c>
      <c r="R59" s="58">
        <v>350</v>
      </c>
      <c r="S59" s="44">
        <v>1</v>
      </c>
      <c r="T59" s="58">
        <v>350</v>
      </c>
      <c r="U59" s="44">
        <v>1</v>
      </c>
      <c r="V59" s="58">
        <v>350</v>
      </c>
      <c r="W59" s="44">
        <v>1</v>
      </c>
      <c r="X59" s="58">
        <v>350</v>
      </c>
      <c r="Y59" s="44">
        <v>1</v>
      </c>
      <c r="Z59" s="58">
        <v>350</v>
      </c>
      <c r="AA59" s="44">
        <v>1</v>
      </c>
      <c r="AB59" s="58">
        <v>350</v>
      </c>
      <c r="AC59" s="44">
        <v>1</v>
      </c>
      <c r="AD59" s="58">
        <v>350</v>
      </c>
      <c r="AE59" s="18"/>
    </row>
    <row r="60" spans="2:31" ht="15.75" customHeight="1" x14ac:dyDescent="0.2">
      <c r="B60" s="24">
        <v>215</v>
      </c>
      <c r="C60" s="20" t="s">
        <v>66</v>
      </c>
      <c r="D60" s="34"/>
      <c r="E60" s="19"/>
      <c r="F60" s="25">
        <f>SUM(F61:F62)</f>
        <v>5800</v>
      </c>
      <c r="G60" s="41" t="s">
        <v>67</v>
      </c>
      <c r="H60" s="25">
        <f>SUM(H61:H62)</f>
        <v>900</v>
      </c>
      <c r="I60" s="42"/>
      <c r="J60" s="25">
        <f>SUM(J61:J62)</f>
        <v>400</v>
      </c>
      <c r="K60" s="42"/>
      <c r="L60" s="25">
        <f>SUM(L61:L62)</f>
        <v>400</v>
      </c>
      <c r="M60" s="42"/>
      <c r="N60" s="25">
        <f>SUM(N61:N62)</f>
        <v>900</v>
      </c>
      <c r="O60" s="42"/>
      <c r="P60" s="25">
        <f>SUM(P61:P62)</f>
        <v>400</v>
      </c>
      <c r="Q60" s="42"/>
      <c r="R60" s="25">
        <f>SUM(R61:R62)</f>
        <v>400</v>
      </c>
      <c r="S60" s="42"/>
      <c r="T60" s="25">
        <f>SUM(T61:T62)</f>
        <v>400</v>
      </c>
      <c r="U60" s="42"/>
      <c r="V60" s="25">
        <f>SUM(V61:V62)</f>
        <v>400</v>
      </c>
      <c r="W60" s="42"/>
      <c r="X60" s="25">
        <f>SUM(X61:X62)</f>
        <v>400</v>
      </c>
      <c r="Y60" s="42"/>
      <c r="Z60" s="25">
        <f>SUM(Z61:Z62)</f>
        <v>400</v>
      </c>
      <c r="AA60" s="42"/>
      <c r="AB60" s="25">
        <f>SUM(AB61:AB62)</f>
        <v>400</v>
      </c>
      <c r="AC60" s="42"/>
      <c r="AD60" s="25">
        <f>SUM(AD61:AD62)</f>
        <v>400</v>
      </c>
      <c r="AE60" s="18"/>
    </row>
    <row r="61" spans="2:31" ht="13.5" customHeight="1" x14ac:dyDescent="0.2">
      <c r="B61" s="24"/>
      <c r="C61" s="101" t="s">
        <v>68</v>
      </c>
      <c r="D61" s="28">
        <f t="shared" si="0"/>
        <v>24</v>
      </c>
      <c r="E61" s="33" t="s">
        <v>37</v>
      </c>
      <c r="F61" s="30">
        <f t="shared" si="1"/>
        <v>4800</v>
      </c>
      <c r="G61" s="32">
        <v>2</v>
      </c>
      <c r="H61" s="31">
        <v>400</v>
      </c>
      <c r="I61" s="32">
        <v>2</v>
      </c>
      <c r="J61" s="31">
        <v>400</v>
      </c>
      <c r="K61" s="32">
        <v>2</v>
      </c>
      <c r="L61" s="31">
        <v>400</v>
      </c>
      <c r="M61" s="32">
        <v>2</v>
      </c>
      <c r="N61" s="31">
        <v>400</v>
      </c>
      <c r="O61" s="32">
        <v>2</v>
      </c>
      <c r="P61" s="31">
        <v>400</v>
      </c>
      <c r="Q61" s="32">
        <v>2</v>
      </c>
      <c r="R61" s="31">
        <v>400</v>
      </c>
      <c r="S61" s="32">
        <v>2</v>
      </c>
      <c r="T61" s="31">
        <v>400</v>
      </c>
      <c r="U61" s="32">
        <v>2</v>
      </c>
      <c r="V61" s="31">
        <v>400</v>
      </c>
      <c r="W61" s="32">
        <v>2</v>
      </c>
      <c r="X61" s="31">
        <v>400</v>
      </c>
      <c r="Y61" s="32">
        <v>2</v>
      </c>
      <c r="Z61" s="31">
        <v>400</v>
      </c>
      <c r="AA61" s="32">
        <v>2</v>
      </c>
      <c r="AB61" s="31">
        <v>400</v>
      </c>
      <c r="AC61" s="32">
        <v>2</v>
      </c>
      <c r="AD61" s="31">
        <v>400</v>
      </c>
      <c r="AE61" s="18"/>
    </row>
    <row r="62" spans="2:31" ht="13.5" customHeight="1" x14ac:dyDescent="0.2">
      <c r="B62" s="24"/>
      <c r="C62" s="101" t="s">
        <v>69</v>
      </c>
      <c r="D62" s="28">
        <f t="shared" si="0"/>
        <v>4</v>
      </c>
      <c r="E62" s="33" t="s">
        <v>37</v>
      </c>
      <c r="F62" s="30">
        <f t="shared" si="1"/>
        <v>1000</v>
      </c>
      <c r="G62" s="32">
        <v>2</v>
      </c>
      <c r="H62" s="31">
        <v>500</v>
      </c>
      <c r="I62" s="32">
        <v>0</v>
      </c>
      <c r="J62" s="31">
        <v>0</v>
      </c>
      <c r="K62" s="32">
        <v>0</v>
      </c>
      <c r="L62" s="31">
        <v>0</v>
      </c>
      <c r="M62" s="32">
        <v>2</v>
      </c>
      <c r="N62" s="31">
        <v>500</v>
      </c>
      <c r="O62" s="32">
        <v>0</v>
      </c>
      <c r="P62" s="31">
        <v>0</v>
      </c>
      <c r="Q62" s="32">
        <v>0</v>
      </c>
      <c r="R62" s="31">
        <v>0</v>
      </c>
      <c r="S62" s="32">
        <v>0</v>
      </c>
      <c r="T62" s="31">
        <v>0</v>
      </c>
      <c r="U62" s="32">
        <v>0</v>
      </c>
      <c r="V62" s="31">
        <v>0</v>
      </c>
      <c r="W62" s="32">
        <v>0</v>
      </c>
      <c r="X62" s="31">
        <v>0</v>
      </c>
      <c r="Y62" s="32">
        <v>0</v>
      </c>
      <c r="Z62" s="31">
        <v>0</v>
      </c>
      <c r="AA62" s="32">
        <v>0</v>
      </c>
      <c r="AB62" s="31">
        <v>0</v>
      </c>
      <c r="AC62" s="32">
        <v>0</v>
      </c>
      <c r="AD62" s="31">
        <v>0</v>
      </c>
      <c r="AE62" s="18"/>
    </row>
    <row r="63" spans="2:31" ht="12.75" customHeight="1" x14ac:dyDescent="0.2">
      <c r="B63" s="24">
        <v>216</v>
      </c>
      <c r="C63" s="20" t="s">
        <v>70</v>
      </c>
      <c r="D63" s="28"/>
      <c r="E63" s="19"/>
      <c r="F63" s="25">
        <f>SUM(F64:F77)</f>
        <v>119706.23999999999</v>
      </c>
      <c r="G63" s="39" t="s">
        <v>67</v>
      </c>
      <c r="H63" s="25">
        <f>SUM(H64:H77)</f>
        <v>9975.52</v>
      </c>
      <c r="I63" s="26"/>
      <c r="J63" s="25">
        <f>SUM(J64:J77)</f>
        <v>9975.52</v>
      </c>
      <c r="K63" s="26"/>
      <c r="L63" s="25">
        <f>SUM(L64:L77)</f>
        <v>9975.52</v>
      </c>
      <c r="M63" s="26"/>
      <c r="N63" s="25">
        <f>SUM(N64:N77)</f>
        <v>9975.52</v>
      </c>
      <c r="O63" s="26"/>
      <c r="P63" s="25">
        <f>SUM(P64:P77)</f>
        <v>9975.52</v>
      </c>
      <c r="Q63" s="26"/>
      <c r="R63" s="25">
        <f>SUM(R64:R77)</f>
        <v>9975.52</v>
      </c>
      <c r="S63" s="26"/>
      <c r="T63" s="25">
        <f>SUM(T64:T77)</f>
        <v>9975.52</v>
      </c>
      <c r="U63" s="26"/>
      <c r="V63" s="25">
        <f>SUM(V64:V77)</f>
        <v>9975.52</v>
      </c>
      <c r="W63" s="26"/>
      <c r="X63" s="25">
        <f>SUM(X64:X77)</f>
        <v>9975.52</v>
      </c>
      <c r="Y63" s="26"/>
      <c r="Z63" s="25">
        <f>SUM(Z64:Z77)</f>
        <v>9975.52</v>
      </c>
      <c r="AA63" s="26"/>
      <c r="AB63" s="25">
        <f>SUM(AB64:AB77)</f>
        <v>9975.52</v>
      </c>
      <c r="AC63" s="26"/>
      <c r="AD63" s="25">
        <f>SUM(AD64:AD77)</f>
        <v>9975.52</v>
      </c>
      <c r="AE63" s="18"/>
    </row>
    <row r="64" spans="2:31" ht="12.75" customHeight="1" x14ac:dyDescent="0.2">
      <c r="B64" s="27"/>
      <c r="C64" s="101" t="s">
        <v>71</v>
      </c>
      <c r="D64" s="34">
        <f t="shared" si="0"/>
        <v>144</v>
      </c>
      <c r="E64" s="33" t="s">
        <v>346</v>
      </c>
      <c r="F64" s="37">
        <f t="shared" ref="F64:F77" si="2">SUM(H64,J64,L64,N64,P64,R64,T64,V64,X64,Z64,AB64,AD64)</f>
        <v>36426.239999999998</v>
      </c>
      <c r="G64" s="44">
        <v>12</v>
      </c>
      <c r="H64" s="38">
        <v>3035.52</v>
      </c>
      <c r="I64" s="44">
        <v>12</v>
      </c>
      <c r="J64" s="38">
        <v>3035.52</v>
      </c>
      <c r="K64" s="44">
        <v>12</v>
      </c>
      <c r="L64" s="38">
        <v>3035.52</v>
      </c>
      <c r="M64" s="44">
        <v>12</v>
      </c>
      <c r="N64" s="38">
        <v>3035.52</v>
      </c>
      <c r="O64" s="44">
        <v>12</v>
      </c>
      <c r="P64" s="38">
        <v>3035.52</v>
      </c>
      <c r="Q64" s="44">
        <v>12</v>
      </c>
      <c r="R64" s="38">
        <v>3035.52</v>
      </c>
      <c r="S64" s="44">
        <v>12</v>
      </c>
      <c r="T64" s="38">
        <v>3035.52</v>
      </c>
      <c r="U64" s="44">
        <v>12</v>
      </c>
      <c r="V64" s="38">
        <v>3035.52</v>
      </c>
      <c r="W64" s="44">
        <v>12</v>
      </c>
      <c r="X64" s="38">
        <v>3035.52</v>
      </c>
      <c r="Y64" s="44">
        <v>12</v>
      </c>
      <c r="Z64" s="38">
        <v>3035.52</v>
      </c>
      <c r="AA64" s="44">
        <v>12</v>
      </c>
      <c r="AB64" s="38">
        <v>3035.52</v>
      </c>
      <c r="AC64" s="44">
        <v>12</v>
      </c>
      <c r="AD64" s="38">
        <v>3035.52</v>
      </c>
      <c r="AE64" s="18"/>
    </row>
    <row r="65" spans="2:31" ht="12" customHeight="1" x14ac:dyDescent="0.2">
      <c r="B65" s="27"/>
      <c r="C65" s="101" t="s">
        <v>333</v>
      </c>
      <c r="D65" s="28">
        <f t="shared" si="0"/>
        <v>36</v>
      </c>
      <c r="E65" s="29" t="s">
        <v>36</v>
      </c>
      <c r="F65" s="30">
        <f t="shared" si="2"/>
        <v>1296</v>
      </c>
      <c r="G65" s="32">
        <v>3</v>
      </c>
      <c r="H65" s="31">
        <v>108</v>
      </c>
      <c r="I65" s="32">
        <v>3</v>
      </c>
      <c r="J65" s="31">
        <v>108</v>
      </c>
      <c r="K65" s="32">
        <v>3</v>
      </c>
      <c r="L65" s="31">
        <v>108</v>
      </c>
      <c r="M65" s="32">
        <v>3</v>
      </c>
      <c r="N65" s="31">
        <v>108</v>
      </c>
      <c r="O65" s="32">
        <v>3</v>
      </c>
      <c r="P65" s="31">
        <v>108</v>
      </c>
      <c r="Q65" s="32">
        <v>3</v>
      </c>
      <c r="R65" s="31">
        <v>108</v>
      </c>
      <c r="S65" s="32">
        <v>3</v>
      </c>
      <c r="T65" s="31">
        <v>108</v>
      </c>
      <c r="U65" s="32">
        <v>3</v>
      </c>
      <c r="V65" s="31">
        <v>108</v>
      </c>
      <c r="W65" s="32">
        <v>3</v>
      </c>
      <c r="X65" s="31">
        <v>108</v>
      </c>
      <c r="Y65" s="32">
        <v>3</v>
      </c>
      <c r="Z65" s="31">
        <v>108</v>
      </c>
      <c r="AA65" s="32">
        <v>3</v>
      </c>
      <c r="AB65" s="31">
        <v>108</v>
      </c>
      <c r="AC65" s="32">
        <v>3</v>
      </c>
      <c r="AD65" s="31">
        <v>108</v>
      </c>
      <c r="AE65" s="18"/>
    </row>
    <row r="66" spans="2:31" ht="12.75" customHeight="1" x14ac:dyDescent="0.2">
      <c r="B66" s="27"/>
      <c r="C66" s="101" t="s">
        <v>72</v>
      </c>
      <c r="D66" s="34">
        <f t="shared" si="0"/>
        <v>144</v>
      </c>
      <c r="E66" s="33" t="s">
        <v>37</v>
      </c>
      <c r="F66" s="37">
        <f t="shared" si="2"/>
        <v>36000</v>
      </c>
      <c r="G66" s="44">
        <v>12</v>
      </c>
      <c r="H66" s="38">
        <v>3000</v>
      </c>
      <c r="I66" s="44">
        <v>12</v>
      </c>
      <c r="J66" s="38">
        <v>3000</v>
      </c>
      <c r="K66" s="44">
        <v>12</v>
      </c>
      <c r="L66" s="38">
        <v>3000</v>
      </c>
      <c r="M66" s="44">
        <v>12</v>
      </c>
      <c r="N66" s="38">
        <v>3000</v>
      </c>
      <c r="O66" s="44">
        <v>12</v>
      </c>
      <c r="P66" s="38">
        <v>3000</v>
      </c>
      <c r="Q66" s="44">
        <v>12</v>
      </c>
      <c r="R66" s="38">
        <v>3000</v>
      </c>
      <c r="S66" s="44">
        <v>12</v>
      </c>
      <c r="T66" s="38">
        <v>3000</v>
      </c>
      <c r="U66" s="44">
        <v>12</v>
      </c>
      <c r="V66" s="38">
        <v>3000</v>
      </c>
      <c r="W66" s="44">
        <v>12</v>
      </c>
      <c r="X66" s="38">
        <v>3000</v>
      </c>
      <c r="Y66" s="44">
        <v>12</v>
      </c>
      <c r="Z66" s="38">
        <v>3000</v>
      </c>
      <c r="AA66" s="44">
        <v>12</v>
      </c>
      <c r="AB66" s="38">
        <v>3000</v>
      </c>
      <c r="AC66" s="44">
        <v>12</v>
      </c>
      <c r="AD66" s="38">
        <v>3000</v>
      </c>
      <c r="AE66" s="18"/>
    </row>
    <row r="67" spans="2:31" ht="15" customHeight="1" x14ac:dyDescent="0.2">
      <c r="B67" s="27"/>
      <c r="C67" s="101" t="s">
        <v>328</v>
      </c>
      <c r="D67" s="34">
        <f t="shared" si="0"/>
        <v>36</v>
      </c>
      <c r="E67" s="33" t="s">
        <v>37</v>
      </c>
      <c r="F67" s="37">
        <f t="shared" si="2"/>
        <v>1980</v>
      </c>
      <c r="G67" s="44">
        <v>3</v>
      </c>
      <c r="H67" s="38">
        <v>165</v>
      </c>
      <c r="I67" s="44">
        <v>3</v>
      </c>
      <c r="J67" s="38">
        <v>165</v>
      </c>
      <c r="K67" s="44">
        <v>3</v>
      </c>
      <c r="L67" s="38">
        <v>165</v>
      </c>
      <c r="M67" s="44">
        <v>3</v>
      </c>
      <c r="N67" s="38">
        <v>165</v>
      </c>
      <c r="O67" s="44">
        <v>3</v>
      </c>
      <c r="P67" s="38">
        <v>165</v>
      </c>
      <c r="Q67" s="44">
        <v>3</v>
      </c>
      <c r="R67" s="38">
        <v>165</v>
      </c>
      <c r="S67" s="44">
        <v>3</v>
      </c>
      <c r="T67" s="38">
        <v>165</v>
      </c>
      <c r="U67" s="44">
        <v>3</v>
      </c>
      <c r="V67" s="38">
        <v>165</v>
      </c>
      <c r="W67" s="44">
        <v>3</v>
      </c>
      <c r="X67" s="38">
        <v>165</v>
      </c>
      <c r="Y67" s="44">
        <v>3</v>
      </c>
      <c r="Z67" s="38">
        <v>165</v>
      </c>
      <c r="AA67" s="44">
        <v>3</v>
      </c>
      <c r="AB67" s="38">
        <v>165</v>
      </c>
      <c r="AC67" s="44">
        <v>3</v>
      </c>
      <c r="AD67" s="38">
        <v>165</v>
      </c>
      <c r="AE67" s="18"/>
    </row>
    <row r="68" spans="2:31" ht="12.75" customHeight="1" x14ac:dyDescent="0.2">
      <c r="B68" s="27"/>
      <c r="C68" s="101" t="s">
        <v>76</v>
      </c>
      <c r="D68" s="28">
        <f t="shared" si="0"/>
        <v>12</v>
      </c>
      <c r="E68" s="29" t="s">
        <v>37</v>
      </c>
      <c r="F68" s="30">
        <f t="shared" si="2"/>
        <v>480</v>
      </c>
      <c r="G68" s="32">
        <v>1</v>
      </c>
      <c r="H68" s="31">
        <v>40</v>
      </c>
      <c r="I68" s="32">
        <v>1</v>
      </c>
      <c r="J68" s="31">
        <v>40</v>
      </c>
      <c r="K68" s="32">
        <v>1</v>
      </c>
      <c r="L68" s="31">
        <v>40</v>
      </c>
      <c r="M68" s="32">
        <v>1</v>
      </c>
      <c r="N68" s="31">
        <v>40</v>
      </c>
      <c r="O68" s="32">
        <v>1</v>
      </c>
      <c r="P68" s="31">
        <v>40</v>
      </c>
      <c r="Q68" s="32">
        <v>1</v>
      </c>
      <c r="R68" s="31">
        <v>40</v>
      </c>
      <c r="S68" s="32">
        <v>1</v>
      </c>
      <c r="T68" s="31">
        <v>40</v>
      </c>
      <c r="U68" s="32">
        <v>1</v>
      </c>
      <c r="V68" s="31">
        <v>40</v>
      </c>
      <c r="W68" s="32">
        <v>1</v>
      </c>
      <c r="X68" s="31">
        <v>40</v>
      </c>
      <c r="Y68" s="32">
        <v>1</v>
      </c>
      <c r="Z68" s="31">
        <v>40</v>
      </c>
      <c r="AA68" s="32">
        <v>1</v>
      </c>
      <c r="AB68" s="31">
        <v>40</v>
      </c>
      <c r="AC68" s="32">
        <v>1</v>
      </c>
      <c r="AD68" s="31">
        <v>40</v>
      </c>
      <c r="AE68" s="18"/>
    </row>
    <row r="69" spans="2:31" ht="14.25" customHeight="1" x14ac:dyDescent="0.2">
      <c r="B69" s="27"/>
      <c r="C69" s="101" t="s">
        <v>330</v>
      </c>
      <c r="D69" s="28">
        <f t="shared" si="0"/>
        <v>60</v>
      </c>
      <c r="E69" s="29" t="s">
        <v>346</v>
      </c>
      <c r="F69" s="30">
        <f t="shared" si="2"/>
        <v>13800</v>
      </c>
      <c r="G69" s="32">
        <v>5</v>
      </c>
      <c r="H69" s="31">
        <v>1150</v>
      </c>
      <c r="I69" s="32">
        <v>5</v>
      </c>
      <c r="J69" s="31">
        <v>1150</v>
      </c>
      <c r="K69" s="32">
        <v>5</v>
      </c>
      <c r="L69" s="31">
        <v>1150</v>
      </c>
      <c r="M69" s="32">
        <v>5</v>
      </c>
      <c r="N69" s="31">
        <v>1150</v>
      </c>
      <c r="O69" s="32">
        <v>5</v>
      </c>
      <c r="P69" s="31">
        <v>1150</v>
      </c>
      <c r="Q69" s="32">
        <v>5</v>
      </c>
      <c r="R69" s="31">
        <v>1150</v>
      </c>
      <c r="S69" s="32">
        <v>5</v>
      </c>
      <c r="T69" s="31">
        <v>1150</v>
      </c>
      <c r="U69" s="32">
        <v>5</v>
      </c>
      <c r="V69" s="31">
        <v>1150</v>
      </c>
      <c r="W69" s="32">
        <v>5</v>
      </c>
      <c r="X69" s="31">
        <v>1150</v>
      </c>
      <c r="Y69" s="32">
        <v>5</v>
      </c>
      <c r="Z69" s="31">
        <v>1150</v>
      </c>
      <c r="AA69" s="32">
        <v>5</v>
      </c>
      <c r="AB69" s="31">
        <v>1150</v>
      </c>
      <c r="AC69" s="32">
        <v>5</v>
      </c>
      <c r="AD69" s="31">
        <v>1150</v>
      </c>
      <c r="AE69" s="18"/>
    </row>
    <row r="70" spans="2:31" ht="15" customHeight="1" x14ac:dyDescent="0.2">
      <c r="B70" s="27"/>
      <c r="C70" s="101" t="s">
        <v>331</v>
      </c>
      <c r="D70" s="28">
        <f t="shared" si="0"/>
        <v>12</v>
      </c>
      <c r="E70" s="29" t="s">
        <v>37</v>
      </c>
      <c r="F70" s="30">
        <f t="shared" si="2"/>
        <v>2160</v>
      </c>
      <c r="G70" s="32">
        <v>1</v>
      </c>
      <c r="H70" s="31">
        <v>180</v>
      </c>
      <c r="I70" s="32">
        <v>1</v>
      </c>
      <c r="J70" s="31">
        <v>180</v>
      </c>
      <c r="K70" s="32">
        <v>1</v>
      </c>
      <c r="L70" s="31">
        <v>180</v>
      </c>
      <c r="M70" s="32">
        <v>1</v>
      </c>
      <c r="N70" s="31">
        <v>180</v>
      </c>
      <c r="O70" s="32">
        <v>1</v>
      </c>
      <c r="P70" s="31">
        <v>180</v>
      </c>
      <c r="Q70" s="32">
        <v>1</v>
      </c>
      <c r="R70" s="31">
        <v>180</v>
      </c>
      <c r="S70" s="32">
        <v>1</v>
      </c>
      <c r="T70" s="31">
        <v>180</v>
      </c>
      <c r="U70" s="32">
        <v>1</v>
      </c>
      <c r="V70" s="31">
        <v>180</v>
      </c>
      <c r="W70" s="32">
        <v>1</v>
      </c>
      <c r="X70" s="31">
        <v>180</v>
      </c>
      <c r="Y70" s="32">
        <v>1</v>
      </c>
      <c r="Z70" s="31">
        <v>180</v>
      </c>
      <c r="AA70" s="32">
        <v>1</v>
      </c>
      <c r="AB70" s="31">
        <v>180</v>
      </c>
      <c r="AC70" s="32">
        <v>1</v>
      </c>
      <c r="AD70" s="31">
        <v>180</v>
      </c>
      <c r="AE70" s="18"/>
    </row>
    <row r="71" spans="2:31" ht="15" customHeight="1" x14ac:dyDescent="0.2">
      <c r="B71" s="27"/>
      <c r="C71" s="101" t="s">
        <v>332</v>
      </c>
      <c r="D71" s="28">
        <f t="shared" ref="D71:D122" si="3">G71+I71+K71+M71+O71+Q71+S71+U71+W71+Y71+AA71+AC71</f>
        <v>36</v>
      </c>
      <c r="E71" s="29" t="s">
        <v>346</v>
      </c>
      <c r="F71" s="30">
        <f t="shared" si="2"/>
        <v>10800</v>
      </c>
      <c r="G71" s="32">
        <v>3</v>
      </c>
      <c r="H71" s="31">
        <v>900</v>
      </c>
      <c r="I71" s="32">
        <v>3</v>
      </c>
      <c r="J71" s="31">
        <v>900</v>
      </c>
      <c r="K71" s="32">
        <v>3</v>
      </c>
      <c r="L71" s="31">
        <v>900</v>
      </c>
      <c r="M71" s="32">
        <v>3</v>
      </c>
      <c r="N71" s="31">
        <v>900</v>
      </c>
      <c r="O71" s="32">
        <v>3</v>
      </c>
      <c r="P71" s="31">
        <v>900</v>
      </c>
      <c r="Q71" s="32">
        <v>3</v>
      </c>
      <c r="R71" s="31">
        <v>900</v>
      </c>
      <c r="S71" s="32">
        <v>3</v>
      </c>
      <c r="T71" s="31">
        <v>900</v>
      </c>
      <c r="U71" s="32">
        <v>3</v>
      </c>
      <c r="V71" s="31">
        <v>900</v>
      </c>
      <c r="W71" s="32">
        <v>3</v>
      </c>
      <c r="X71" s="31">
        <v>900</v>
      </c>
      <c r="Y71" s="32">
        <v>3</v>
      </c>
      <c r="Z71" s="31">
        <v>900</v>
      </c>
      <c r="AA71" s="32">
        <v>3</v>
      </c>
      <c r="AB71" s="31">
        <v>900</v>
      </c>
      <c r="AC71" s="32">
        <v>3</v>
      </c>
      <c r="AD71" s="31">
        <v>900</v>
      </c>
      <c r="AE71" s="18"/>
    </row>
    <row r="72" spans="2:31" ht="14.25" customHeight="1" x14ac:dyDescent="0.2">
      <c r="B72" s="27"/>
      <c r="C72" s="101" t="s">
        <v>334</v>
      </c>
      <c r="D72" s="28">
        <f t="shared" si="3"/>
        <v>144</v>
      </c>
      <c r="E72" s="29" t="s">
        <v>37</v>
      </c>
      <c r="F72" s="30">
        <f t="shared" si="2"/>
        <v>4320</v>
      </c>
      <c r="G72" s="32">
        <v>12</v>
      </c>
      <c r="H72" s="31">
        <v>360</v>
      </c>
      <c r="I72" s="32">
        <v>12</v>
      </c>
      <c r="J72" s="31">
        <v>360</v>
      </c>
      <c r="K72" s="32">
        <v>12</v>
      </c>
      <c r="L72" s="31">
        <v>360</v>
      </c>
      <c r="M72" s="32">
        <v>12</v>
      </c>
      <c r="N72" s="31">
        <v>360</v>
      </c>
      <c r="O72" s="32">
        <v>12</v>
      </c>
      <c r="P72" s="31">
        <v>360</v>
      </c>
      <c r="Q72" s="32">
        <v>12</v>
      </c>
      <c r="R72" s="31">
        <v>360</v>
      </c>
      <c r="S72" s="32">
        <v>12</v>
      </c>
      <c r="T72" s="31">
        <v>360</v>
      </c>
      <c r="U72" s="32">
        <v>12</v>
      </c>
      <c r="V72" s="31">
        <v>360</v>
      </c>
      <c r="W72" s="32">
        <v>12</v>
      </c>
      <c r="X72" s="31">
        <v>360</v>
      </c>
      <c r="Y72" s="32">
        <v>12</v>
      </c>
      <c r="Z72" s="31">
        <v>360</v>
      </c>
      <c r="AA72" s="32">
        <v>12</v>
      </c>
      <c r="AB72" s="31">
        <v>360</v>
      </c>
      <c r="AC72" s="32">
        <v>12</v>
      </c>
      <c r="AD72" s="31">
        <v>360</v>
      </c>
      <c r="AE72" s="18"/>
    </row>
    <row r="73" spans="2:31" ht="14.25" customHeight="1" x14ac:dyDescent="0.2">
      <c r="B73" s="27"/>
      <c r="C73" s="101" t="s">
        <v>335</v>
      </c>
      <c r="D73" s="28">
        <f t="shared" si="3"/>
        <v>24</v>
      </c>
      <c r="E73" s="29" t="s">
        <v>37</v>
      </c>
      <c r="F73" s="30">
        <f t="shared" si="2"/>
        <v>864</v>
      </c>
      <c r="G73" s="32">
        <v>2</v>
      </c>
      <c r="H73" s="31">
        <v>72</v>
      </c>
      <c r="I73" s="32">
        <v>2</v>
      </c>
      <c r="J73" s="31">
        <v>72</v>
      </c>
      <c r="K73" s="32">
        <v>2</v>
      </c>
      <c r="L73" s="31">
        <v>72</v>
      </c>
      <c r="M73" s="32">
        <v>2</v>
      </c>
      <c r="N73" s="31">
        <v>72</v>
      </c>
      <c r="O73" s="32">
        <v>2</v>
      </c>
      <c r="P73" s="31">
        <v>72</v>
      </c>
      <c r="Q73" s="32">
        <v>2</v>
      </c>
      <c r="R73" s="31">
        <v>72</v>
      </c>
      <c r="S73" s="32">
        <v>2</v>
      </c>
      <c r="T73" s="31">
        <v>72</v>
      </c>
      <c r="U73" s="32">
        <v>2</v>
      </c>
      <c r="V73" s="31">
        <v>72</v>
      </c>
      <c r="W73" s="32">
        <v>2</v>
      </c>
      <c r="X73" s="31">
        <v>72</v>
      </c>
      <c r="Y73" s="32">
        <v>2</v>
      </c>
      <c r="Z73" s="31">
        <v>72</v>
      </c>
      <c r="AA73" s="32">
        <v>2</v>
      </c>
      <c r="AB73" s="31">
        <v>72</v>
      </c>
      <c r="AC73" s="32">
        <v>2</v>
      </c>
      <c r="AD73" s="31">
        <v>72</v>
      </c>
      <c r="AE73" s="18"/>
    </row>
    <row r="74" spans="2:31" ht="25.5" customHeight="1" x14ac:dyDescent="0.2">
      <c r="B74" s="27"/>
      <c r="C74" s="101" t="s">
        <v>337</v>
      </c>
      <c r="D74" s="28">
        <f t="shared" si="3"/>
        <v>60</v>
      </c>
      <c r="E74" s="29" t="s">
        <v>348</v>
      </c>
      <c r="F74" s="30">
        <f t="shared" si="2"/>
        <v>6600</v>
      </c>
      <c r="G74" s="32">
        <v>5</v>
      </c>
      <c r="H74" s="31">
        <v>550</v>
      </c>
      <c r="I74" s="32">
        <v>5</v>
      </c>
      <c r="J74" s="31">
        <v>550</v>
      </c>
      <c r="K74" s="32">
        <v>5</v>
      </c>
      <c r="L74" s="31">
        <v>550</v>
      </c>
      <c r="M74" s="32">
        <v>5</v>
      </c>
      <c r="N74" s="31">
        <v>550</v>
      </c>
      <c r="O74" s="32">
        <v>5</v>
      </c>
      <c r="P74" s="31">
        <v>550</v>
      </c>
      <c r="Q74" s="32">
        <v>5</v>
      </c>
      <c r="R74" s="31">
        <v>550</v>
      </c>
      <c r="S74" s="32">
        <v>5</v>
      </c>
      <c r="T74" s="31">
        <v>550</v>
      </c>
      <c r="U74" s="32">
        <v>5</v>
      </c>
      <c r="V74" s="31">
        <v>550</v>
      </c>
      <c r="W74" s="32">
        <v>5</v>
      </c>
      <c r="X74" s="31">
        <v>550</v>
      </c>
      <c r="Y74" s="32">
        <v>5</v>
      </c>
      <c r="Z74" s="31">
        <v>550</v>
      </c>
      <c r="AA74" s="32">
        <v>5</v>
      </c>
      <c r="AB74" s="31">
        <v>550</v>
      </c>
      <c r="AC74" s="32">
        <v>5</v>
      </c>
      <c r="AD74" s="31">
        <v>550</v>
      </c>
      <c r="AE74" s="18"/>
    </row>
    <row r="75" spans="2:31" ht="14.25" customHeight="1" x14ac:dyDescent="0.2">
      <c r="B75" s="27"/>
      <c r="C75" s="101" t="s">
        <v>338</v>
      </c>
      <c r="D75" s="28">
        <f t="shared" si="3"/>
        <v>12</v>
      </c>
      <c r="E75" s="29" t="s">
        <v>346</v>
      </c>
      <c r="F75" s="30">
        <f t="shared" si="2"/>
        <v>3060</v>
      </c>
      <c r="G75" s="32">
        <v>1</v>
      </c>
      <c r="H75" s="31">
        <v>255</v>
      </c>
      <c r="I75" s="32">
        <v>1</v>
      </c>
      <c r="J75" s="31">
        <v>255</v>
      </c>
      <c r="K75" s="32">
        <v>1</v>
      </c>
      <c r="L75" s="31">
        <v>255</v>
      </c>
      <c r="M75" s="32">
        <v>1</v>
      </c>
      <c r="N75" s="31">
        <v>255</v>
      </c>
      <c r="O75" s="32">
        <v>1</v>
      </c>
      <c r="P75" s="31">
        <v>255</v>
      </c>
      <c r="Q75" s="32">
        <v>1</v>
      </c>
      <c r="R75" s="31">
        <v>255</v>
      </c>
      <c r="S75" s="32">
        <v>1</v>
      </c>
      <c r="T75" s="31">
        <v>255</v>
      </c>
      <c r="U75" s="32">
        <v>1</v>
      </c>
      <c r="V75" s="31">
        <v>255</v>
      </c>
      <c r="W75" s="32">
        <v>1</v>
      </c>
      <c r="X75" s="31">
        <v>255</v>
      </c>
      <c r="Y75" s="32">
        <v>1</v>
      </c>
      <c r="Z75" s="31">
        <v>255</v>
      </c>
      <c r="AA75" s="32">
        <v>1</v>
      </c>
      <c r="AB75" s="31">
        <v>255</v>
      </c>
      <c r="AC75" s="32">
        <v>1</v>
      </c>
      <c r="AD75" s="31">
        <v>255</v>
      </c>
      <c r="AE75" s="18"/>
    </row>
    <row r="76" spans="2:31" ht="12.75" x14ac:dyDescent="0.2">
      <c r="B76" s="27"/>
      <c r="C76" s="101" t="s">
        <v>336</v>
      </c>
      <c r="D76" s="28">
        <f t="shared" si="3"/>
        <v>24</v>
      </c>
      <c r="E76" s="29" t="s">
        <v>37</v>
      </c>
      <c r="F76" s="30">
        <f t="shared" si="2"/>
        <v>840</v>
      </c>
      <c r="G76" s="32">
        <v>2</v>
      </c>
      <c r="H76" s="31">
        <v>70</v>
      </c>
      <c r="I76" s="32">
        <v>2</v>
      </c>
      <c r="J76" s="31">
        <v>70</v>
      </c>
      <c r="K76" s="32">
        <v>2</v>
      </c>
      <c r="L76" s="31">
        <v>70</v>
      </c>
      <c r="M76" s="32">
        <v>2</v>
      </c>
      <c r="N76" s="31">
        <v>70</v>
      </c>
      <c r="O76" s="32">
        <v>2</v>
      </c>
      <c r="P76" s="31">
        <v>70</v>
      </c>
      <c r="Q76" s="32">
        <v>2</v>
      </c>
      <c r="R76" s="31">
        <v>70</v>
      </c>
      <c r="S76" s="32">
        <v>2</v>
      </c>
      <c r="T76" s="31">
        <v>70</v>
      </c>
      <c r="U76" s="32">
        <v>2</v>
      </c>
      <c r="V76" s="31">
        <v>70</v>
      </c>
      <c r="W76" s="32">
        <v>2</v>
      </c>
      <c r="X76" s="31">
        <v>70</v>
      </c>
      <c r="Y76" s="32">
        <v>2</v>
      </c>
      <c r="Z76" s="31">
        <v>70</v>
      </c>
      <c r="AA76" s="32">
        <v>2</v>
      </c>
      <c r="AB76" s="31">
        <v>70</v>
      </c>
      <c r="AC76" s="32">
        <v>2</v>
      </c>
      <c r="AD76" s="31">
        <v>70</v>
      </c>
      <c r="AE76" s="18"/>
    </row>
    <row r="77" spans="2:31" ht="11.25" customHeight="1" x14ac:dyDescent="0.2">
      <c r="B77" s="27"/>
      <c r="C77" s="101" t="s">
        <v>77</v>
      </c>
      <c r="D77" s="28">
        <f t="shared" si="3"/>
        <v>24</v>
      </c>
      <c r="E77" s="29" t="s">
        <v>37</v>
      </c>
      <c r="F77" s="30">
        <f t="shared" si="2"/>
        <v>1080</v>
      </c>
      <c r="G77" s="32">
        <v>2</v>
      </c>
      <c r="H77" s="31">
        <v>90</v>
      </c>
      <c r="I77" s="32">
        <v>2</v>
      </c>
      <c r="J77" s="31">
        <v>90</v>
      </c>
      <c r="K77" s="32">
        <v>2</v>
      </c>
      <c r="L77" s="31">
        <v>90</v>
      </c>
      <c r="M77" s="32">
        <v>2</v>
      </c>
      <c r="N77" s="31">
        <v>90</v>
      </c>
      <c r="O77" s="32">
        <v>2</v>
      </c>
      <c r="P77" s="31">
        <v>90</v>
      </c>
      <c r="Q77" s="32">
        <v>2</v>
      </c>
      <c r="R77" s="31">
        <v>90</v>
      </c>
      <c r="S77" s="32">
        <v>2</v>
      </c>
      <c r="T77" s="31">
        <v>90</v>
      </c>
      <c r="U77" s="32">
        <v>2</v>
      </c>
      <c r="V77" s="31">
        <v>90</v>
      </c>
      <c r="W77" s="32">
        <v>2</v>
      </c>
      <c r="X77" s="31">
        <v>90</v>
      </c>
      <c r="Y77" s="32">
        <v>2</v>
      </c>
      <c r="Z77" s="31">
        <v>90</v>
      </c>
      <c r="AA77" s="32">
        <v>2</v>
      </c>
      <c r="AB77" s="31">
        <v>90</v>
      </c>
      <c r="AC77" s="32">
        <v>2</v>
      </c>
      <c r="AD77" s="31">
        <v>90</v>
      </c>
      <c r="AE77" s="18"/>
    </row>
    <row r="78" spans="2:31" ht="11.25" customHeight="1" x14ac:dyDescent="0.2">
      <c r="B78" s="19">
        <v>2200</v>
      </c>
      <c r="C78" s="102" t="s">
        <v>78</v>
      </c>
      <c r="D78" s="28"/>
      <c r="E78" s="48"/>
      <c r="F78" s="23">
        <f>SUM(F79+F83)</f>
        <v>106900</v>
      </c>
      <c r="G78" s="39"/>
      <c r="H78" s="23">
        <f>SUM(H79+H83)</f>
        <v>8000</v>
      </c>
      <c r="I78" s="39" t="s">
        <v>67</v>
      </c>
      <c r="J78" s="23">
        <f>SUM(J79+J83)</f>
        <v>9500</v>
      </c>
      <c r="K78" s="39"/>
      <c r="L78" s="23">
        <f>SUM(L79+L83)</f>
        <v>11000</v>
      </c>
      <c r="M78" s="39" t="s">
        <v>67</v>
      </c>
      <c r="N78" s="23">
        <f>SUM(N79+N83)</f>
        <v>9200</v>
      </c>
      <c r="O78" s="39" t="s">
        <v>67</v>
      </c>
      <c r="P78" s="23">
        <f>SUM(P79+P83)</f>
        <v>9000</v>
      </c>
      <c r="Q78" s="39" t="s">
        <v>67</v>
      </c>
      <c r="R78" s="23">
        <f>SUM(R79+R83)</f>
        <v>11000</v>
      </c>
      <c r="S78" s="39" t="s">
        <v>67</v>
      </c>
      <c r="T78" s="23">
        <f>SUM(T79+T83)</f>
        <v>8000</v>
      </c>
      <c r="U78" s="39" t="s">
        <v>67</v>
      </c>
      <c r="V78" s="23">
        <f>SUM(V79+V83)</f>
        <v>8000</v>
      </c>
      <c r="W78" s="39" t="s">
        <v>67</v>
      </c>
      <c r="X78" s="23">
        <f>SUM(X79+X83)</f>
        <v>8000</v>
      </c>
      <c r="Y78" s="39" t="s">
        <v>67</v>
      </c>
      <c r="Z78" s="23">
        <f>SUM(Z79+Z83)</f>
        <v>9200</v>
      </c>
      <c r="AA78" s="39" t="s">
        <v>67</v>
      </c>
      <c r="AB78" s="23">
        <f>SUM(AB79+AB83)</f>
        <v>8000</v>
      </c>
      <c r="AC78" s="39" t="s">
        <v>67</v>
      </c>
      <c r="AD78" s="23">
        <f>SUM(AD79+AD83)</f>
        <v>8000</v>
      </c>
      <c r="AE78" s="18"/>
    </row>
    <row r="79" spans="2:31" ht="13.5" customHeight="1" x14ac:dyDescent="0.2">
      <c r="B79" s="24">
        <v>221</v>
      </c>
      <c r="C79" s="20" t="s">
        <v>79</v>
      </c>
      <c r="D79" s="28"/>
      <c r="E79" s="19"/>
      <c r="F79" s="25">
        <f>SUM(F80:F82)</f>
        <v>102000</v>
      </c>
      <c r="G79" s="39"/>
      <c r="H79" s="25">
        <f>SUM(H80:H82)</f>
        <v>8000</v>
      </c>
      <c r="I79" s="26"/>
      <c r="J79" s="25">
        <f>SUM(J80:J82)</f>
        <v>8000</v>
      </c>
      <c r="K79" s="26"/>
      <c r="L79" s="25">
        <f>SUM(L80:L82)</f>
        <v>11000</v>
      </c>
      <c r="M79" s="26"/>
      <c r="N79" s="25">
        <f>SUM(N80:N82)</f>
        <v>8000</v>
      </c>
      <c r="O79" s="26"/>
      <c r="P79" s="25">
        <f>SUM(P80:P82)</f>
        <v>8000</v>
      </c>
      <c r="Q79" s="26"/>
      <c r="R79" s="25">
        <f>SUM(R80:R82)</f>
        <v>11000</v>
      </c>
      <c r="S79" s="26"/>
      <c r="T79" s="25">
        <f>SUM(T80:T82)</f>
        <v>8000</v>
      </c>
      <c r="U79" s="26"/>
      <c r="V79" s="25">
        <f>SUM(V80:V82)</f>
        <v>8000</v>
      </c>
      <c r="W79" s="26"/>
      <c r="X79" s="25">
        <f>SUM(X80:X82)</f>
        <v>8000</v>
      </c>
      <c r="Y79" s="26"/>
      <c r="Z79" s="25">
        <f>SUM(Z80:Z82)</f>
        <v>8000</v>
      </c>
      <c r="AA79" s="26"/>
      <c r="AB79" s="25">
        <f>SUM(AB80:AB82)</f>
        <v>8000</v>
      </c>
      <c r="AC79" s="26"/>
      <c r="AD79" s="25">
        <f>SUM(AD80:AD82)</f>
        <v>8000</v>
      </c>
      <c r="AE79" s="18"/>
    </row>
    <row r="80" spans="2:31" ht="13.5" customHeight="1" x14ac:dyDescent="0.2">
      <c r="B80" s="27"/>
      <c r="C80" s="101" t="s">
        <v>299</v>
      </c>
      <c r="D80" s="28">
        <f t="shared" si="3"/>
        <v>300</v>
      </c>
      <c r="E80" s="33" t="s">
        <v>303</v>
      </c>
      <c r="F80" s="30">
        <f>SUM(H80+J80+L80+N80+P80+R80+T80+V80+X80+Z80+AB80+AD80)</f>
        <v>60000</v>
      </c>
      <c r="G80" s="32">
        <v>25</v>
      </c>
      <c r="H80" s="31">
        <v>5000</v>
      </c>
      <c r="I80" s="32">
        <v>25</v>
      </c>
      <c r="J80" s="31">
        <v>5000</v>
      </c>
      <c r="K80" s="32">
        <v>25</v>
      </c>
      <c r="L80" s="31">
        <v>5000</v>
      </c>
      <c r="M80" s="32">
        <v>25</v>
      </c>
      <c r="N80" s="31">
        <v>5000</v>
      </c>
      <c r="O80" s="32">
        <v>25</v>
      </c>
      <c r="P80" s="31">
        <v>5000</v>
      </c>
      <c r="Q80" s="32">
        <v>25</v>
      </c>
      <c r="R80" s="31">
        <v>5000</v>
      </c>
      <c r="S80" s="32">
        <v>25</v>
      </c>
      <c r="T80" s="31">
        <v>5000</v>
      </c>
      <c r="U80" s="32">
        <v>25</v>
      </c>
      <c r="V80" s="31">
        <v>5000</v>
      </c>
      <c r="W80" s="32">
        <v>25</v>
      </c>
      <c r="X80" s="31">
        <v>5000</v>
      </c>
      <c r="Y80" s="32">
        <v>25</v>
      </c>
      <c r="Z80" s="31">
        <v>5000</v>
      </c>
      <c r="AA80" s="32">
        <v>25</v>
      </c>
      <c r="AB80" s="31">
        <v>5000</v>
      </c>
      <c r="AC80" s="32">
        <v>25</v>
      </c>
      <c r="AD80" s="31">
        <v>5000</v>
      </c>
      <c r="AE80" s="18"/>
    </row>
    <row r="81" spans="2:31" ht="12.75" customHeight="1" x14ac:dyDescent="0.2">
      <c r="B81" s="27"/>
      <c r="C81" s="101" t="s">
        <v>300</v>
      </c>
      <c r="D81" s="28">
        <f t="shared" si="3"/>
        <v>2</v>
      </c>
      <c r="E81" s="33" t="s">
        <v>303</v>
      </c>
      <c r="F81" s="30">
        <f>SUM(H81+J81+L81+N81+P81+R81+T81+V81+X81+Z81+AB81+AD81)</f>
        <v>6000</v>
      </c>
      <c r="G81" s="32">
        <v>0</v>
      </c>
      <c r="H81" s="31">
        <v>0</v>
      </c>
      <c r="I81" s="32">
        <v>0</v>
      </c>
      <c r="J81" s="31">
        <v>0</v>
      </c>
      <c r="K81" s="32">
        <v>1</v>
      </c>
      <c r="L81" s="31">
        <v>3000</v>
      </c>
      <c r="M81" s="32">
        <v>0</v>
      </c>
      <c r="N81" s="31">
        <v>0</v>
      </c>
      <c r="O81" s="32">
        <v>0</v>
      </c>
      <c r="P81" s="31">
        <v>0</v>
      </c>
      <c r="Q81" s="32">
        <v>1</v>
      </c>
      <c r="R81" s="31">
        <v>3000</v>
      </c>
      <c r="S81" s="32">
        <v>0</v>
      </c>
      <c r="T81" s="31">
        <v>0</v>
      </c>
      <c r="U81" s="32">
        <v>0</v>
      </c>
      <c r="V81" s="31">
        <v>0</v>
      </c>
      <c r="W81" s="32">
        <v>0</v>
      </c>
      <c r="X81" s="31">
        <v>0</v>
      </c>
      <c r="Y81" s="32">
        <v>0</v>
      </c>
      <c r="Z81" s="31">
        <v>0</v>
      </c>
      <c r="AA81" s="32">
        <v>0</v>
      </c>
      <c r="AB81" s="31">
        <v>0</v>
      </c>
      <c r="AC81" s="32">
        <v>0</v>
      </c>
      <c r="AD81" s="31">
        <v>0</v>
      </c>
      <c r="AE81" s="18"/>
    </row>
    <row r="82" spans="2:31" ht="12" customHeight="1" x14ac:dyDescent="0.2">
      <c r="B82" s="27"/>
      <c r="C82" s="101" t="s">
        <v>271</v>
      </c>
      <c r="D82" s="28">
        <f t="shared" si="3"/>
        <v>1200</v>
      </c>
      <c r="E82" s="33" t="s">
        <v>37</v>
      </c>
      <c r="F82" s="30">
        <f t="shared" ref="F82:F85" si="4">SUM(H82,J82,L82,N82,P82,R82,T82,V82,X82,Z82,AB82,AD82)</f>
        <v>36000</v>
      </c>
      <c r="G82" s="32">
        <v>100</v>
      </c>
      <c r="H82" s="31">
        <v>3000</v>
      </c>
      <c r="I82" s="32">
        <v>100</v>
      </c>
      <c r="J82" s="31">
        <v>3000</v>
      </c>
      <c r="K82" s="32">
        <v>100</v>
      </c>
      <c r="L82" s="31">
        <v>3000</v>
      </c>
      <c r="M82" s="32">
        <v>100</v>
      </c>
      <c r="N82" s="31">
        <v>3000</v>
      </c>
      <c r="O82" s="32">
        <v>100</v>
      </c>
      <c r="P82" s="31">
        <v>3000</v>
      </c>
      <c r="Q82" s="32">
        <v>100</v>
      </c>
      <c r="R82" s="31">
        <v>3000</v>
      </c>
      <c r="S82" s="32">
        <v>100</v>
      </c>
      <c r="T82" s="31">
        <v>3000</v>
      </c>
      <c r="U82" s="32">
        <v>100</v>
      </c>
      <c r="V82" s="31">
        <v>3000</v>
      </c>
      <c r="W82" s="32">
        <v>100</v>
      </c>
      <c r="X82" s="31">
        <v>3000</v>
      </c>
      <c r="Y82" s="32">
        <v>100</v>
      </c>
      <c r="Z82" s="31">
        <v>3000</v>
      </c>
      <c r="AA82" s="32">
        <v>100</v>
      </c>
      <c r="AB82" s="31">
        <v>3000</v>
      </c>
      <c r="AC82" s="32">
        <v>100</v>
      </c>
      <c r="AD82" s="31">
        <v>3000</v>
      </c>
      <c r="AE82" s="18"/>
    </row>
    <row r="83" spans="2:31" ht="12.75" customHeight="1" x14ac:dyDescent="0.2">
      <c r="B83" s="24">
        <v>223</v>
      </c>
      <c r="C83" s="20" t="s">
        <v>80</v>
      </c>
      <c r="D83" s="28">
        <f>SUM(D84:D85)</f>
        <v>4</v>
      </c>
      <c r="E83" s="19"/>
      <c r="F83" s="25">
        <f>SUM(F84:F85)</f>
        <v>4900</v>
      </c>
      <c r="G83" s="39" t="s">
        <v>67</v>
      </c>
      <c r="H83" s="25">
        <f>SUM(H84:H85)</f>
        <v>0</v>
      </c>
      <c r="I83" s="26"/>
      <c r="J83" s="25">
        <f>SUM(J84:J85)</f>
        <v>1500</v>
      </c>
      <c r="K83" s="26"/>
      <c r="L83" s="25">
        <f>SUM(L84:L85)</f>
        <v>0</v>
      </c>
      <c r="M83" s="26"/>
      <c r="N83" s="25">
        <f>SUM(N84:N85)</f>
        <v>1200</v>
      </c>
      <c r="O83" s="26"/>
      <c r="P83" s="25">
        <f>SUM(P84:P85)</f>
        <v>1000</v>
      </c>
      <c r="Q83" s="26"/>
      <c r="R83" s="25">
        <f>SUM(R84:R85)</f>
        <v>0</v>
      </c>
      <c r="S83" s="26"/>
      <c r="T83" s="25">
        <f>SUM(T84:T85)</f>
        <v>0</v>
      </c>
      <c r="U83" s="26"/>
      <c r="V83" s="25">
        <f>SUM(V84:V85)</f>
        <v>0</v>
      </c>
      <c r="W83" s="26"/>
      <c r="X83" s="25">
        <f>SUM(X84:X85)</f>
        <v>0</v>
      </c>
      <c r="Y83" s="26"/>
      <c r="Z83" s="25">
        <f>SUM(Z84:Z85)</f>
        <v>1200</v>
      </c>
      <c r="AA83" s="26"/>
      <c r="AB83" s="25">
        <f>SUM(AB84:AB85)</f>
        <v>0</v>
      </c>
      <c r="AC83" s="26"/>
      <c r="AD83" s="25">
        <f>SUM(AD84:AD85)</f>
        <v>0</v>
      </c>
      <c r="AE83" s="18"/>
    </row>
    <row r="84" spans="2:31" ht="12.75" customHeight="1" x14ac:dyDescent="0.2">
      <c r="B84" s="24"/>
      <c r="C84" s="101" t="s">
        <v>81</v>
      </c>
      <c r="D84" s="28">
        <v>2</v>
      </c>
      <c r="E84" s="29" t="s">
        <v>37</v>
      </c>
      <c r="F84" s="30">
        <f t="shared" si="4"/>
        <v>2400</v>
      </c>
      <c r="G84" s="32">
        <v>0</v>
      </c>
      <c r="H84" s="31">
        <v>0</v>
      </c>
      <c r="I84" s="32">
        <v>0</v>
      </c>
      <c r="J84" s="31">
        <v>0</v>
      </c>
      <c r="K84" s="32">
        <v>0</v>
      </c>
      <c r="L84" s="31">
        <v>0</v>
      </c>
      <c r="M84" s="32">
        <v>1</v>
      </c>
      <c r="N84" s="31">
        <v>1200</v>
      </c>
      <c r="O84" s="32">
        <v>0</v>
      </c>
      <c r="P84" s="31">
        <v>0</v>
      </c>
      <c r="Q84" s="32">
        <v>0</v>
      </c>
      <c r="R84" s="31">
        <v>0</v>
      </c>
      <c r="S84" s="32">
        <v>0</v>
      </c>
      <c r="T84" s="31">
        <v>0</v>
      </c>
      <c r="U84" s="32">
        <v>0</v>
      </c>
      <c r="V84" s="31">
        <v>0</v>
      </c>
      <c r="W84" s="32">
        <v>0</v>
      </c>
      <c r="X84" s="31">
        <v>0</v>
      </c>
      <c r="Y84" s="32">
        <v>1</v>
      </c>
      <c r="Z84" s="31">
        <v>1200</v>
      </c>
      <c r="AA84" s="32">
        <v>0</v>
      </c>
      <c r="AB84" s="31">
        <v>0</v>
      </c>
      <c r="AC84" s="32">
        <v>0</v>
      </c>
      <c r="AD84" s="31">
        <v>0</v>
      </c>
      <c r="AE84" s="18"/>
    </row>
    <row r="85" spans="2:31" ht="15" customHeight="1" x14ac:dyDescent="0.2">
      <c r="B85" s="24"/>
      <c r="C85" s="101" t="s">
        <v>272</v>
      </c>
      <c r="D85" s="28">
        <f t="shared" si="3"/>
        <v>2</v>
      </c>
      <c r="E85" s="29" t="s">
        <v>37</v>
      </c>
      <c r="F85" s="30">
        <f t="shared" si="4"/>
        <v>2500</v>
      </c>
      <c r="G85" s="32">
        <v>0</v>
      </c>
      <c r="H85" s="31">
        <v>0</v>
      </c>
      <c r="I85" s="32">
        <v>1</v>
      </c>
      <c r="J85" s="31">
        <v>1500</v>
      </c>
      <c r="K85" s="32">
        <v>0</v>
      </c>
      <c r="L85" s="31">
        <v>0</v>
      </c>
      <c r="M85" s="32">
        <v>0</v>
      </c>
      <c r="N85" s="31">
        <v>0</v>
      </c>
      <c r="O85" s="32">
        <v>1</v>
      </c>
      <c r="P85" s="31">
        <v>1000</v>
      </c>
      <c r="Q85" s="32">
        <v>0</v>
      </c>
      <c r="R85" s="31">
        <v>0</v>
      </c>
      <c r="S85" s="32">
        <v>0</v>
      </c>
      <c r="T85" s="31">
        <v>0</v>
      </c>
      <c r="U85" s="32">
        <v>0</v>
      </c>
      <c r="V85" s="31">
        <v>0</v>
      </c>
      <c r="W85" s="32">
        <v>0</v>
      </c>
      <c r="X85" s="31">
        <v>0</v>
      </c>
      <c r="Y85" s="32">
        <v>0</v>
      </c>
      <c r="Z85" s="31">
        <v>0</v>
      </c>
      <c r="AA85" s="32">
        <v>0</v>
      </c>
      <c r="AB85" s="31">
        <v>0</v>
      </c>
      <c r="AC85" s="32">
        <v>0</v>
      </c>
      <c r="AD85" s="31">
        <v>0</v>
      </c>
      <c r="AE85" s="18"/>
    </row>
    <row r="86" spans="2:31" ht="24" customHeight="1" x14ac:dyDescent="0.2">
      <c r="B86" s="19">
        <v>2400</v>
      </c>
      <c r="C86" s="20" t="s">
        <v>82</v>
      </c>
      <c r="D86" s="28"/>
      <c r="E86" s="22"/>
      <c r="F86" s="23">
        <f>SUM(F87,F89,F91,F93,F95,F97,F103,F110,F116)</f>
        <v>215804.95</v>
      </c>
      <c r="G86" s="39" t="s">
        <v>67</v>
      </c>
      <c r="H86" s="23">
        <f>SUM(H87,H89,H91,H93,H95,H97,H103,H110,H116)</f>
        <v>1160</v>
      </c>
      <c r="I86" s="39" t="s">
        <v>67</v>
      </c>
      <c r="J86" s="23">
        <f>SUM(J87,J89,J91,J93,J95,J97,J103,J110,J116)</f>
        <v>54706.45</v>
      </c>
      <c r="K86" s="39"/>
      <c r="L86" s="23">
        <f>SUM(L87,L89,L91,L93,L95,L97,L103,L110,L116)</f>
        <v>7251.76</v>
      </c>
      <c r="M86" s="39" t="s">
        <v>67</v>
      </c>
      <c r="N86" s="23">
        <f>SUM(N87,N89,N91,N93,N95,N97,N103,N110,N116)</f>
        <v>16518.019999999997</v>
      </c>
      <c r="O86" s="39" t="s">
        <v>67</v>
      </c>
      <c r="P86" s="23">
        <f>SUM(P87,P89,P91,P93,P95,P97,P103,P110,P116)</f>
        <v>4879.3</v>
      </c>
      <c r="Q86" s="39" t="s">
        <v>67</v>
      </c>
      <c r="R86" s="23">
        <f>SUM(R87,R89,R91,R93,R95,R97,R103,R110,R116)</f>
        <v>46322.009999999995</v>
      </c>
      <c r="S86" s="39" t="s">
        <v>67</v>
      </c>
      <c r="T86" s="23">
        <f>SUM(T87,T89,T91,T93,T95,T97,T103,T110,T116)</f>
        <v>1260</v>
      </c>
      <c r="U86" s="39" t="s">
        <v>67</v>
      </c>
      <c r="V86" s="23">
        <f>SUM(V87,V89,V91,V93,V95,V97,V103,V110,V116)</f>
        <v>27709.78</v>
      </c>
      <c r="W86" s="39" t="s">
        <v>67</v>
      </c>
      <c r="X86" s="23">
        <f>SUM(X87,X89,X91,X93,X95,X97,X103,X110,X116)</f>
        <v>1260</v>
      </c>
      <c r="Y86" s="25">
        <f>Y87</f>
        <v>0</v>
      </c>
      <c r="Z86" s="23">
        <f>SUM(Z87,Z89,Z91,Z93,Z95,Z97,Z103,Z110,Z116)</f>
        <v>19865.480000000003</v>
      </c>
      <c r="AA86" s="39" t="s">
        <v>67</v>
      </c>
      <c r="AB86" s="23">
        <f>SUM(AB87,AB89,AB91,AB93,AB95,AB97,AB103,AB110,AB116)</f>
        <v>1260</v>
      </c>
      <c r="AC86" s="39" t="s">
        <v>67</v>
      </c>
      <c r="AD86" s="23">
        <f>SUM(AD87,AD89,AD91,AD93,AD95,AD97,AD103,AD110,AD116)</f>
        <v>29112.15</v>
      </c>
      <c r="AE86" s="18"/>
    </row>
    <row r="87" spans="2:31" ht="14.25" customHeight="1" x14ac:dyDescent="0.2">
      <c r="B87" s="24">
        <v>241</v>
      </c>
      <c r="C87" s="20" t="s">
        <v>83</v>
      </c>
      <c r="D87" s="28"/>
      <c r="E87" s="19"/>
      <c r="F87" s="25">
        <f>F88</f>
        <v>10077.200000000001</v>
      </c>
      <c r="G87" s="39" t="s">
        <v>67</v>
      </c>
      <c r="H87" s="25">
        <f>H88</f>
        <v>0</v>
      </c>
      <c r="I87" s="23"/>
      <c r="J87" s="25">
        <f>J88</f>
        <v>2519.3000000000002</v>
      </c>
      <c r="K87" s="23"/>
      <c r="L87" s="25">
        <f>L88</f>
        <v>2519.3000000000002</v>
      </c>
      <c r="M87" s="23"/>
      <c r="N87" s="25">
        <f>N88</f>
        <v>0</v>
      </c>
      <c r="O87" s="23"/>
      <c r="P87" s="25">
        <f>P88</f>
        <v>2519.3000000000002</v>
      </c>
      <c r="Q87" s="23"/>
      <c r="R87" s="25">
        <f>R88</f>
        <v>0</v>
      </c>
      <c r="S87" s="23"/>
      <c r="T87" s="25">
        <f>T88</f>
        <v>0</v>
      </c>
      <c r="U87" s="23"/>
      <c r="V87" s="25">
        <f>V88</f>
        <v>2519.3000000000002</v>
      </c>
      <c r="W87" s="23"/>
      <c r="X87" s="25">
        <f>X88</f>
        <v>0</v>
      </c>
      <c r="Y87" s="23"/>
      <c r="Z87" s="25">
        <f>Z88</f>
        <v>0</v>
      </c>
      <c r="AA87" s="23"/>
      <c r="AB87" s="25">
        <f>AB88</f>
        <v>0</v>
      </c>
      <c r="AC87" s="23"/>
      <c r="AD87" s="25">
        <f>AD88</f>
        <v>0</v>
      </c>
      <c r="AE87" s="18"/>
    </row>
    <row r="88" spans="2:31" ht="12" customHeight="1" x14ac:dyDescent="0.2">
      <c r="B88" s="24"/>
      <c r="C88" s="101" t="s">
        <v>84</v>
      </c>
      <c r="D88" s="28">
        <f t="shared" si="3"/>
        <v>8</v>
      </c>
      <c r="E88" s="33" t="s">
        <v>312</v>
      </c>
      <c r="F88" s="30">
        <f t="shared" ref="F88:F115" si="5">SUM(H88,J88,L88,N88,P88,R88,T88,V88,X88,Z88,AB88,AD88)</f>
        <v>10077.200000000001</v>
      </c>
      <c r="G88" s="32">
        <v>0</v>
      </c>
      <c r="H88" s="31">
        <v>0</v>
      </c>
      <c r="I88" s="32">
        <v>2</v>
      </c>
      <c r="J88" s="31">
        <v>2519.3000000000002</v>
      </c>
      <c r="K88" s="32">
        <v>2</v>
      </c>
      <c r="L88" s="31">
        <v>2519.3000000000002</v>
      </c>
      <c r="M88" s="32">
        <v>0</v>
      </c>
      <c r="N88" s="31">
        <v>0</v>
      </c>
      <c r="O88" s="32">
        <v>2</v>
      </c>
      <c r="P88" s="31">
        <v>2519.3000000000002</v>
      </c>
      <c r="Q88" s="32">
        <v>0</v>
      </c>
      <c r="R88" s="31">
        <v>0</v>
      </c>
      <c r="S88" s="32">
        <v>0</v>
      </c>
      <c r="T88" s="31">
        <v>0</v>
      </c>
      <c r="U88" s="32">
        <v>2</v>
      </c>
      <c r="V88" s="31">
        <v>2519.3000000000002</v>
      </c>
      <c r="W88" s="32">
        <v>0</v>
      </c>
      <c r="X88" s="31">
        <v>0</v>
      </c>
      <c r="Y88" s="32">
        <v>0</v>
      </c>
      <c r="Z88" s="31">
        <v>0</v>
      </c>
      <c r="AA88" s="32">
        <v>0</v>
      </c>
      <c r="AB88" s="31">
        <v>0</v>
      </c>
      <c r="AC88" s="32">
        <v>0</v>
      </c>
      <c r="AD88" s="31">
        <v>0</v>
      </c>
      <c r="AE88" s="18"/>
    </row>
    <row r="89" spans="2:31" ht="16.5" customHeight="1" x14ac:dyDescent="0.2">
      <c r="B89" s="24">
        <v>242</v>
      </c>
      <c r="C89" s="20" t="s">
        <v>85</v>
      </c>
      <c r="D89" s="28"/>
      <c r="E89" s="19"/>
      <c r="F89" s="25">
        <f>F90</f>
        <v>4800</v>
      </c>
      <c r="G89" s="39" t="s">
        <v>67</v>
      </c>
      <c r="H89" s="26">
        <f>H90</f>
        <v>0</v>
      </c>
      <c r="I89" s="26"/>
      <c r="J89" s="26">
        <f t="shared" ref="J89:AD89" si="6">J90</f>
        <v>1200</v>
      </c>
      <c r="K89" s="26"/>
      <c r="L89" s="26">
        <f t="shared" si="6"/>
        <v>1200</v>
      </c>
      <c r="M89" s="26"/>
      <c r="N89" s="26">
        <f t="shared" si="6"/>
        <v>0</v>
      </c>
      <c r="O89" s="26"/>
      <c r="P89" s="26">
        <f t="shared" si="6"/>
        <v>1200</v>
      </c>
      <c r="Q89" s="26"/>
      <c r="R89" s="26">
        <f t="shared" si="6"/>
        <v>0</v>
      </c>
      <c r="S89" s="26"/>
      <c r="T89" s="26">
        <f t="shared" si="6"/>
        <v>0</v>
      </c>
      <c r="U89" s="26"/>
      <c r="V89" s="26">
        <f t="shared" si="6"/>
        <v>1200</v>
      </c>
      <c r="W89" s="26"/>
      <c r="X89" s="26">
        <f t="shared" si="6"/>
        <v>0</v>
      </c>
      <c r="Y89" s="26"/>
      <c r="Z89" s="26">
        <f t="shared" si="6"/>
        <v>0</v>
      </c>
      <c r="AA89" s="26"/>
      <c r="AB89" s="26">
        <f t="shared" si="6"/>
        <v>0</v>
      </c>
      <c r="AC89" s="26"/>
      <c r="AD89" s="26">
        <f t="shared" si="6"/>
        <v>0</v>
      </c>
      <c r="AE89" s="18"/>
    </row>
    <row r="90" spans="2:31" ht="35.25" customHeight="1" x14ac:dyDescent="0.2">
      <c r="B90" s="24"/>
      <c r="C90" s="101" t="s">
        <v>293</v>
      </c>
      <c r="D90" s="28">
        <f t="shared" si="3"/>
        <v>16</v>
      </c>
      <c r="E90" s="33" t="s">
        <v>313</v>
      </c>
      <c r="F90" s="37">
        <f t="shared" si="5"/>
        <v>4800</v>
      </c>
      <c r="G90" s="44">
        <v>0</v>
      </c>
      <c r="H90" s="38">
        <v>0</v>
      </c>
      <c r="I90" s="44">
        <v>4</v>
      </c>
      <c r="J90" s="38">
        <v>1200</v>
      </c>
      <c r="K90" s="44">
        <v>4</v>
      </c>
      <c r="L90" s="38">
        <v>1200</v>
      </c>
      <c r="M90" s="44">
        <v>0</v>
      </c>
      <c r="N90" s="38">
        <v>0</v>
      </c>
      <c r="O90" s="44">
        <v>4</v>
      </c>
      <c r="P90" s="38">
        <v>1200</v>
      </c>
      <c r="Q90" s="44">
        <v>0</v>
      </c>
      <c r="R90" s="38">
        <v>0</v>
      </c>
      <c r="S90" s="44">
        <v>0</v>
      </c>
      <c r="T90" s="38">
        <v>0</v>
      </c>
      <c r="U90" s="44">
        <v>4</v>
      </c>
      <c r="V90" s="38">
        <v>1200</v>
      </c>
      <c r="W90" s="44">
        <v>0</v>
      </c>
      <c r="X90" s="38">
        <v>0</v>
      </c>
      <c r="Y90" s="44">
        <v>0</v>
      </c>
      <c r="Z90" s="38">
        <v>0</v>
      </c>
      <c r="AA90" s="44">
        <v>0</v>
      </c>
      <c r="AB90" s="38">
        <v>0</v>
      </c>
      <c r="AC90" s="44">
        <v>0</v>
      </c>
      <c r="AD90" s="38">
        <v>0</v>
      </c>
      <c r="AE90" s="18"/>
    </row>
    <row r="91" spans="2:31" ht="13.5" customHeight="1" x14ac:dyDescent="0.2">
      <c r="B91" s="45">
        <v>243</v>
      </c>
      <c r="C91" s="13" t="s">
        <v>86</v>
      </c>
      <c r="D91" s="28"/>
      <c r="E91" s="14"/>
      <c r="F91" s="25">
        <f>F92</f>
        <v>2800</v>
      </c>
      <c r="G91" s="49" t="s">
        <v>67</v>
      </c>
      <c r="H91" s="25">
        <f>H92</f>
        <v>0</v>
      </c>
      <c r="I91" s="50"/>
      <c r="J91" s="25">
        <f>J92</f>
        <v>700</v>
      </c>
      <c r="K91" s="50"/>
      <c r="L91" s="25">
        <f>L92</f>
        <v>0</v>
      </c>
      <c r="M91" s="50"/>
      <c r="N91" s="25">
        <f>N92</f>
        <v>700</v>
      </c>
      <c r="O91" s="50"/>
      <c r="P91" s="25">
        <f>P92</f>
        <v>0</v>
      </c>
      <c r="Q91" s="50"/>
      <c r="R91" s="25">
        <f>R92</f>
        <v>700</v>
      </c>
      <c r="S91" s="50"/>
      <c r="T91" s="25">
        <f>T92</f>
        <v>0</v>
      </c>
      <c r="U91" s="50"/>
      <c r="V91" s="25">
        <f>V92</f>
        <v>700</v>
      </c>
      <c r="W91" s="50"/>
      <c r="X91" s="25">
        <f>X92</f>
        <v>0</v>
      </c>
      <c r="Y91" s="50"/>
      <c r="Z91" s="25">
        <f>Z92</f>
        <v>0</v>
      </c>
      <c r="AA91" s="50"/>
      <c r="AB91" s="25">
        <f>AB92</f>
        <v>0</v>
      </c>
      <c r="AC91" s="50"/>
      <c r="AD91" s="25">
        <f>AD92</f>
        <v>0</v>
      </c>
      <c r="AE91" s="18"/>
    </row>
    <row r="92" spans="2:31" ht="13.5" customHeight="1" x14ac:dyDescent="0.2">
      <c r="B92" s="24"/>
      <c r="C92" s="101" t="s">
        <v>87</v>
      </c>
      <c r="D92" s="28">
        <f t="shared" si="3"/>
        <v>4</v>
      </c>
      <c r="E92" s="33" t="s">
        <v>314</v>
      </c>
      <c r="F92" s="37">
        <f t="shared" si="5"/>
        <v>2800</v>
      </c>
      <c r="G92" s="44">
        <v>0</v>
      </c>
      <c r="H92" s="38">
        <v>0</v>
      </c>
      <c r="I92" s="44">
        <v>1</v>
      </c>
      <c r="J92" s="38">
        <v>700</v>
      </c>
      <c r="K92" s="44">
        <v>0</v>
      </c>
      <c r="L92" s="38">
        <v>0</v>
      </c>
      <c r="M92" s="44">
        <v>1</v>
      </c>
      <c r="N92" s="38">
        <v>700</v>
      </c>
      <c r="O92" s="44">
        <v>0</v>
      </c>
      <c r="P92" s="38">
        <v>0</v>
      </c>
      <c r="Q92" s="44">
        <v>1</v>
      </c>
      <c r="R92" s="38">
        <v>700</v>
      </c>
      <c r="S92" s="44">
        <v>0</v>
      </c>
      <c r="T92" s="38">
        <v>0</v>
      </c>
      <c r="U92" s="44">
        <v>1</v>
      </c>
      <c r="V92" s="38">
        <v>700</v>
      </c>
      <c r="W92" s="44">
        <v>0</v>
      </c>
      <c r="X92" s="38">
        <v>0</v>
      </c>
      <c r="Y92" s="44">
        <v>0</v>
      </c>
      <c r="Z92" s="38">
        <v>0</v>
      </c>
      <c r="AA92" s="44">
        <v>0</v>
      </c>
      <c r="AB92" s="38">
        <v>0</v>
      </c>
      <c r="AC92" s="44">
        <v>0</v>
      </c>
      <c r="AD92" s="38">
        <v>0</v>
      </c>
      <c r="AE92" s="18"/>
    </row>
    <row r="93" spans="2:31" ht="15" customHeight="1" x14ac:dyDescent="0.2">
      <c r="B93" s="24">
        <v>244</v>
      </c>
      <c r="C93" s="20" t="s">
        <v>88</v>
      </c>
      <c r="D93" s="28"/>
      <c r="E93" s="19"/>
      <c r="F93" s="25">
        <f t="shared" si="5"/>
        <v>15000</v>
      </c>
      <c r="G93" s="39" t="s">
        <v>67</v>
      </c>
      <c r="H93" s="42">
        <f>H94</f>
        <v>0</v>
      </c>
      <c r="I93" s="39"/>
      <c r="J93" s="23">
        <f>J94</f>
        <v>2500</v>
      </c>
      <c r="K93" s="39" t="s">
        <v>67</v>
      </c>
      <c r="L93" s="23">
        <f>L94</f>
        <v>0</v>
      </c>
      <c r="M93" s="39" t="s">
        <v>67</v>
      </c>
      <c r="N93" s="23">
        <f>N94</f>
        <v>2500</v>
      </c>
      <c r="O93" s="39" t="s">
        <v>67</v>
      </c>
      <c r="P93" s="23">
        <f>P94</f>
        <v>0</v>
      </c>
      <c r="Q93" s="39" t="s">
        <v>67</v>
      </c>
      <c r="R93" s="23">
        <f>R94</f>
        <v>2500</v>
      </c>
      <c r="S93" s="39" t="s">
        <v>67</v>
      </c>
      <c r="T93" s="23">
        <f>T94</f>
        <v>0</v>
      </c>
      <c r="U93" s="39" t="s">
        <v>67</v>
      </c>
      <c r="V93" s="23">
        <f>V94</f>
        <v>2500</v>
      </c>
      <c r="W93" s="39" t="s">
        <v>67</v>
      </c>
      <c r="X93" s="23">
        <f>X94</f>
        <v>0</v>
      </c>
      <c r="Y93" s="39" t="s">
        <v>67</v>
      </c>
      <c r="Z93" s="23">
        <f>Z94</f>
        <v>2500</v>
      </c>
      <c r="AA93" s="39" t="s">
        <v>67</v>
      </c>
      <c r="AB93" s="23">
        <f>AB94</f>
        <v>0</v>
      </c>
      <c r="AC93" s="39" t="s">
        <v>67</v>
      </c>
      <c r="AD93" s="23">
        <f>AD94</f>
        <v>2500</v>
      </c>
      <c r="AE93" s="18"/>
    </row>
    <row r="94" spans="2:31" ht="14.25" customHeight="1" x14ac:dyDescent="0.2">
      <c r="B94" s="24"/>
      <c r="C94" s="101" t="s">
        <v>89</v>
      </c>
      <c r="D94" s="28">
        <f t="shared" si="3"/>
        <v>18</v>
      </c>
      <c r="E94" s="33" t="s">
        <v>37</v>
      </c>
      <c r="F94" s="37">
        <f t="shared" si="5"/>
        <v>15000</v>
      </c>
      <c r="G94" s="32">
        <v>0</v>
      </c>
      <c r="H94" s="31">
        <v>0</v>
      </c>
      <c r="I94" s="32">
        <v>3</v>
      </c>
      <c r="J94" s="31">
        <v>2500</v>
      </c>
      <c r="K94" s="32">
        <v>0</v>
      </c>
      <c r="L94" s="31">
        <v>0</v>
      </c>
      <c r="M94" s="32">
        <v>3</v>
      </c>
      <c r="N94" s="31">
        <v>2500</v>
      </c>
      <c r="O94" s="32">
        <v>0</v>
      </c>
      <c r="P94" s="31">
        <v>0</v>
      </c>
      <c r="Q94" s="32">
        <v>3</v>
      </c>
      <c r="R94" s="31">
        <v>2500</v>
      </c>
      <c r="S94" s="32">
        <v>0</v>
      </c>
      <c r="T94" s="31">
        <v>0</v>
      </c>
      <c r="U94" s="32">
        <v>3</v>
      </c>
      <c r="V94" s="31">
        <v>2500</v>
      </c>
      <c r="W94" s="32">
        <v>0</v>
      </c>
      <c r="X94" s="31">
        <v>0</v>
      </c>
      <c r="Y94" s="32">
        <v>3</v>
      </c>
      <c r="Z94" s="31">
        <v>2500</v>
      </c>
      <c r="AA94" s="32">
        <v>0</v>
      </c>
      <c r="AB94" s="31">
        <v>0</v>
      </c>
      <c r="AC94" s="32">
        <v>3</v>
      </c>
      <c r="AD94" s="31">
        <v>2500</v>
      </c>
      <c r="AE94" s="18"/>
    </row>
    <row r="95" spans="2:31" ht="12" customHeight="1" x14ac:dyDescent="0.2">
      <c r="B95" s="24">
        <v>245</v>
      </c>
      <c r="C95" s="20" t="s">
        <v>90</v>
      </c>
      <c r="D95" s="34"/>
      <c r="E95" s="19"/>
      <c r="F95" s="25">
        <f>F96</f>
        <v>9489.84</v>
      </c>
      <c r="G95" s="41" t="s">
        <v>67</v>
      </c>
      <c r="H95" s="25">
        <f>H96</f>
        <v>0</v>
      </c>
      <c r="I95" s="42"/>
      <c r="J95" s="25">
        <f>J96</f>
        <v>0</v>
      </c>
      <c r="K95" s="42"/>
      <c r="L95" s="25">
        <f>L96</f>
        <v>2372.46</v>
      </c>
      <c r="M95" s="42"/>
      <c r="N95" s="25">
        <f>N96</f>
        <v>0</v>
      </c>
      <c r="O95" s="42"/>
      <c r="P95" s="25">
        <f>P96</f>
        <v>0</v>
      </c>
      <c r="Q95" s="42"/>
      <c r="R95" s="25">
        <f>R96</f>
        <v>2372.46</v>
      </c>
      <c r="S95" s="42"/>
      <c r="T95" s="25">
        <f>T96</f>
        <v>0</v>
      </c>
      <c r="U95" s="42"/>
      <c r="V95" s="25">
        <f>V96</f>
        <v>2372.46</v>
      </c>
      <c r="W95" s="42"/>
      <c r="X95" s="25">
        <f>X96</f>
        <v>0</v>
      </c>
      <c r="Y95" s="42"/>
      <c r="Z95" s="25">
        <f>Z96</f>
        <v>2372.46</v>
      </c>
      <c r="AA95" s="42"/>
      <c r="AB95" s="25">
        <f>AB96</f>
        <v>0</v>
      </c>
      <c r="AC95" s="42"/>
      <c r="AD95" s="25">
        <f>AD96</f>
        <v>0</v>
      </c>
      <c r="AE95" s="18"/>
    </row>
    <row r="96" spans="2:31" ht="12.75" customHeight="1" x14ac:dyDescent="0.2">
      <c r="B96" s="24"/>
      <c r="C96" s="101" t="s">
        <v>301</v>
      </c>
      <c r="D96" s="34">
        <f t="shared" si="3"/>
        <v>4</v>
      </c>
      <c r="E96" s="33" t="s">
        <v>314</v>
      </c>
      <c r="F96" s="37">
        <f t="shared" si="5"/>
        <v>9489.84</v>
      </c>
      <c r="G96" s="44">
        <v>0</v>
      </c>
      <c r="H96" s="38">
        <v>0</v>
      </c>
      <c r="I96" s="44">
        <v>0</v>
      </c>
      <c r="J96" s="38">
        <v>0</v>
      </c>
      <c r="K96" s="44">
        <v>1</v>
      </c>
      <c r="L96" s="38">
        <v>2372.46</v>
      </c>
      <c r="M96" s="44">
        <v>0</v>
      </c>
      <c r="N96" s="38">
        <v>0</v>
      </c>
      <c r="O96" s="44">
        <v>0</v>
      </c>
      <c r="P96" s="38">
        <v>0</v>
      </c>
      <c r="Q96" s="44">
        <v>1</v>
      </c>
      <c r="R96" s="38">
        <v>2372.46</v>
      </c>
      <c r="S96" s="44">
        <v>0</v>
      </c>
      <c r="T96" s="38">
        <v>0</v>
      </c>
      <c r="U96" s="44">
        <v>1</v>
      </c>
      <c r="V96" s="38">
        <v>2372.46</v>
      </c>
      <c r="W96" s="44">
        <v>0</v>
      </c>
      <c r="X96" s="38">
        <v>0</v>
      </c>
      <c r="Y96" s="44">
        <v>1</v>
      </c>
      <c r="Z96" s="38">
        <v>2372.46</v>
      </c>
      <c r="AA96" s="44">
        <v>0</v>
      </c>
      <c r="AB96" s="38">
        <v>0</v>
      </c>
      <c r="AC96" s="44">
        <v>0</v>
      </c>
      <c r="AD96" s="38">
        <v>0</v>
      </c>
      <c r="AE96" s="18"/>
    </row>
    <row r="97" spans="2:31" ht="13.5" customHeight="1" x14ac:dyDescent="0.2">
      <c r="B97" s="24">
        <v>246</v>
      </c>
      <c r="C97" s="20" t="s">
        <v>91</v>
      </c>
      <c r="D97" s="28"/>
      <c r="E97" s="19"/>
      <c r="F97" s="25">
        <f>F98+F99+F100+F101+F102</f>
        <v>57156.14</v>
      </c>
      <c r="G97" s="39" t="s">
        <v>67</v>
      </c>
      <c r="H97" s="26">
        <f>H98+H99+H100+H101+H102</f>
        <v>160</v>
      </c>
      <c r="I97" s="26"/>
      <c r="J97" s="26">
        <f t="shared" ref="J97:AD97" si="7">J98+J99+J100+J101+J102</f>
        <v>16107.689999999999</v>
      </c>
      <c r="K97" s="26"/>
      <c r="L97" s="26">
        <f t="shared" si="7"/>
        <v>160</v>
      </c>
      <c r="M97" s="26"/>
      <c r="N97" s="26">
        <f t="shared" si="7"/>
        <v>6107.69</v>
      </c>
      <c r="O97" s="26"/>
      <c r="P97" s="26">
        <f t="shared" si="7"/>
        <v>160</v>
      </c>
      <c r="Q97" s="26"/>
      <c r="R97" s="26">
        <f t="shared" si="7"/>
        <v>16007.689999999999</v>
      </c>
      <c r="S97" s="26"/>
      <c r="T97" s="26">
        <f t="shared" si="7"/>
        <v>260</v>
      </c>
      <c r="U97" s="26"/>
      <c r="V97" s="26">
        <f t="shared" si="7"/>
        <v>6007.69</v>
      </c>
      <c r="W97" s="26"/>
      <c r="X97" s="26">
        <f t="shared" si="7"/>
        <v>260</v>
      </c>
      <c r="Y97" s="26"/>
      <c r="Z97" s="26">
        <f t="shared" si="7"/>
        <v>5657.69</v>
      </c>
      <c r="AA97" s="26"/>
      <c r="AB97" s="26">
        <f t="shared" si="7"/>
        <v>260</v>
      </c>
      <c r="AC97" s="26"/>
      <c r="AD97" s="26">
        <f t="shared" si="7"/>
        <v>6007.69</v>
      </c>
      <c r="AE97" s="18"/>
    </row>
    <row r="98" spans="2:31" ht="14.25" customHeight="1" x14ac:dyDescent="0.2">
      <c r="B98" s="24"/>
      <c r="C98" s="101" t="s">
        <v>92</v>
      </c>
      <c r="D98" s="28">
        <f t="shared" si="3"/>
        <v>25</v>
      </c>
      <c r="E98" s="33" t="s">
        <v>314</v>
      </c>
      <c r="F98" s="30">
        <f t="shared" si="5"/>
        <v>500</v>
      </c>
      <c r="G98" s="32">
        <v>0</v>
      </c>
      <c r="H98" s="31">
        <v>0</v>
      </c>
      <c r="I98" s="32">
        <v>5</v>
      </c>
      <c r="J98" s="31">
        <v>100</v>
      </c>
      <c r="K98" s="32">
        <v>0</v>
      </c>
      <c r="L98" s="31">
        <v>0</v>
      </c>
      <c r="M98" s="32">
        <v>5</v>
      </c>
      <c r="N98" s="31">
        <v>100</v>
      </c>
      <c r="O98" s="32">
        <v>0</v>
      </c>
      <c r="P98" s="31">
        <v>0</v>
      </c>
      <c r="Q98" s="32">
        <v>0</v>
      </c>
      <c r="R98" s="31">
        <v>0</v>
      </c>
      <c r="S98" s="32">
        <v>5</v>
      </c>
      <c r="T98" s="31">
        <v>100</v>
      </c>
      <c r="U98" s="32">
        <v>0</v>
      </c>
      <c r="V98" s="31">
        <v>0</v>
      </c>
      <c r="W98" s="32">
        <v>5</v>
      </c>
      <c r="X98" s="31">
        <v>100</v>
      </c>
      <c r="Y98" s="32">
        <v>0</v>
      </c>
      <c r="Z98" s="31">
        <v>0</v>
      </c>
      <c r="AA98" s="32">
        <v>5</v>
      </c>
      <c r="AB98" s="31">
        <v>100</v>
      </c>
      <c r="AC98" s="32">
        <v>0</v>
      </c>
      <c r="AD98" s="31">
        <v>0</v>
      </c>
      <c r="AE98" s="18"/>
    </row>
    <row r="99" spans="2:31" ht="12.75" customHeight="1" x14ac:dyDescent="0.2">
      <c r="B99" s="24"/>
      <c r="C99" s="101" t="s">
        <v>362</v>
      </c>
      <c r="D99" s="28">
        <f t="shared" si="3"/>
        <v>20</v>
      </c>
      <c r="E99" s="33" t="s">
        <v>37</v>
      </c>
      <c r="F99" s="30">
        <f t="shared" si="5"/>
        <v>20000</v>
      </c>
      <c r="G99" s="32">
        <v>0</v>
      </c>
      <c r="H99" s="31">
        <v>0</v>
      </c>
      <c r="I99" s="32">
        <v>10</v>
      </c>
      <c r="J99" s="31">
        <v>10000</v>
      </c>
      <c r="K99" s="32">
        <v>0</v>
      </c>
      <c r="L99" s="31">
        <v>0</v>
      </c>
      <c r="M99" s="32">
        <v>0</v>
      </c>
      <c r="N99" s="31">
        <v>0</v>
      </c>
      <c r="O99" s="32">
        <v>0</v>
      </c>
      <c r="P99" s="31">
        <v>0</v>
      </c>
      <c r="Q99" s="32">
        <v>10</v>
      </c>
      <c r="R99" s="31">
        <v>10000</v>
      </c>
      <c r="S99" s="32">
        <v>0</v>
      </c>
      <c r="T99" s="31">
        <v>0</v>
      </c>
      <c r="U99" s="32">
        <v>0</v>
      </c>
      <c r="V99" s="31">
        <v>0</v>
      </c>
      <c r="W99" s="32">
        <v>0</v>
      </c>
      <c r="X99" s="31">
        <v>0</v>
      </c>
      <c r="Y99" s="32">
        <v>0</v>
      </c>
      <c r="Z99" s="31">
        <v>0</v>
      </c>
      <c r="AA99" s="32">
        <v>0</v>
      </c>
      <c r="AB99" s="31">
        <v>0</v>
      </c>
      <c r="AC99" s="32">
        <v>0</v>
      </c>
      <c r="AD99" s="31">
        <v>0</v>
      </c>
      <c r="AE99" s="18"/>
    </row>
    <row r="100" spans="2:31" ht="13.5" customHeight="1" x14ac:dyDescent="0.2">
      <c r="B100" s="24"/>
      <c r="C100" s="101" t="s">
        <v>309</v>
      </c>
      <c r="D100" s="28">
        <f t="shared" si="3"/>
        <v>48</v>
      </c>
      <c r="E100" s="33" t="s">
        <v>37</v>
      </c>
      <c r="F100" s="30">
        <f t="shared" si="5"/>
        <v>32986.14</v>
      </c>
      <c r="G100" s="32">
        <v>0</v>
      </c>
      <c r="H100" s="31">
        <v>0</v>
      </c>
      <c r="I100" s="32">
        <v>8</v>
      </c>
      <c r="J100" s="31">
        <v>5497.69</v>
      </c>
      <c r="K100" s="32">
        <v>0</v>
      </c>
      <c r="L100" s="31">
        <v>0</v>
      </c>
      <c r="M100" s="32">
        <v>8</v>
      </c>
      <c r="N100" s="31">
        <v>5497.69</v>
      </c>
      <c r="O100" s="32">
        <v>0</v>
      </c>
      <c r="P100" s="31">
        <v>0</v>
      </c>
      <c r="Q100" s="32">
        <v>8</v>
      </c>
      <c r="R100" s="31">
        <v>5497.69</v>
      </c>
      <c r="S100" s="32">
        <v>0</v>
      </c>
      <c r="T100" s="31">
        <v>0</v>
      </c>
      <c r="U100" s="32">
        <v>8</v>
      </c>
      <c r="V100" s="31">
        <v>5497.69</v>
      </c>
      <c r="W100" s="32">
        <v>0</v>
      </c>
      <c r="X100" s="31">
        <v>0</v>
      </c>
      <c r="Y100" s="32">
        <v>8</v>
      </c>
      <c r="Z100" s="31">
        <v>5497.69</v>
      </c>
      <c r="AA100" s="32">
        <v>0</v>
      </c>
      <c r="AB100" s="31">
        <v>0</v>
      </c>
      <c r="AC100" s="32">
        <v>8</v>
      </c>
      <c r="AD100" s="31">
        <v>5497.69</v>
      </c>
      <c r="AE100" s="18"/>
    </row>
    <row r="101" spans="2:31" ht="12" customHeight="1" x14ac:dyDescent="0.2">
      <c r="B101" s="24"/>
      <c r="C101" s="101" t="s">
        <v>93</v>
      </c>
      <c r="D101" s="28">
        <f t="shared" si="3"/>
        <v>5</v>
      </c>
      <c r="E101" s="33" t="s">
        <v>314</v>
      </c>
      <c r="F101" s="30">
        <f t="shared" si="5"/>
        <v>1750</v>
      </c>
      <c r="G101" s="32">
        <v>0</v>
      </c>
      <c r="H101" s="31">
        <v>0</v>
      </c>
      <c r="I101" s="32">
        <v>1</v>
      </c>
      <c r="J101" s="31">
        <v>350</v>
      </c>
      <c r="K101" s="32">
        <v>0</v>
      </c>
      <c r="L101" s="31">
        <v>0</v>
      </c>
      <c r="M101" s="32">
        <v>1</v>
      </c>
      <c r="N101" s="31">
        <v>350</v>
      </c>
      <c r="O101" s="32">
        <v>0</v>
      </c>
      <c r="P101" s="31">
        <v>0</v>
      </c>
      <c r="Q101" s="32">
        <v>1</v>
      </c>
      <c r="R101" s="31">
        <v>350</v>
      </c>
      <c r="S101" s="32">
        <v>0</v>
      </c>
      <c r="T101" s="31">
        <v>0</v>
      </c>
      <c r="U101" s="32">
        <v>1</v>
      </c>
      <c r="V101" s="31">
        <v>350</v>
      </c>
      <c r="W101" s="32">
        <v>0</v>
      </c>
      <c r="X101" s="31">
        <v>0</v>
      </c>
      <c r="Y101" s="32">
        <v>0</v>
      </c>
      <c r="Z101" s="31">
        <v>0</v>
      </c>
      <c r="AA101" s="32">
        <v>0</v>
      </c>
      <c r="AB101" s="31">
        <v>0</v>
      </c>
      <c r="AC101" s="32">
        <v>1</v>
      </c>
      <c r="AD101" s="31">
        <v>350</v>
      </c>
      <c r="AE101" s="18"/>
    </row>
    <row r="102" spans="2:31" ht="11.25" customHeight="1" x14ac:dyDescent="0.2">
      <c r="B102" s="24"/>
      <c r="C102" s="101" t="s">
        <v>363</v>
      </c>
      <c r="D102" s="28">
        <f t="shared" si="3"/>
        <v>24</v>
      </c>
      <c r="E102" s="33" t="s">
        <v>37</v>
      </c>
      <c r="F102" s="30">
        <f t="shared" si="5"/>
        <v>1920</v>
      </c>
      <c r="G102" s="32">
        <v>2</v>
      </c>
      <c r="H102" s="31">
        <v>160</v>
      </c>
      <c r="I102" s="32">
        <v>2</v>
      </c>
      <c r="J102" s="31">
        <v>160</v>
      </c>
      <c r="K102" s="32">
        <v>2</v>
      </c>
      <c r="L102" s="31">
        <v>160</v>
      </c>
      <c r="M102" s="32">
        <v>2</v>
      </c>
      <c r="N102" s="31">
        <v>160</v>
      </c>
      <c r="O102" s="32">
        <v>2</v>
      </c>
      <c r="P102" s="31">
        <v>160</v>
      </c>
      <c r="Q102" s="32">
        <v>2</v>
      </c>
      <c r="R102" s="31">
        <v>160</v>
      </c>
      <c r="S102" s="32">
        <v>2</v>
      </c>
      <c r="T102" s="31">
        <v>160</v>
      </c>
      <c r="U102" s="32">
        <v>2</v>
      </c>
      <c r="V102" s="31">
        <v>160</v>
      </c>
      <c r="W102" s="32">
        <v>2</v>
      </c>
      <c r="X102" s="31">
        <v>160</v>
      </c>
      <c r="Y102" s="32">
        <v>2</v>
      </c>
      <c r="Z102" s="31">
        <v>160</v>
      </c>
      <c r="AA102" s="32">
        <v>2</v>
      </c>
      <c r="AB102" s="31">
        <v>160</v>
      </c>
      <c r="AC102" s="32">
        <v>2</v>
      </c>
      <c r="AD102" s="31">
        <v>160</v>
      </c>
      <c r="AE102" s="18"/>
    </row>
    <row r="103" spans="2:31" ht="15.75" customHeight="1" x14ac:dyDescent="0.2">
      <c r="B103" s="24">
        <v>247</v>
      </c>
      <c r="C103" s="20" t="s">
        <v>94</v>
      </c>
      <c r="D103" s="28"/>
      <c r="E103" s="19"/>
      <c r="F103" s="25">
        <f>SUM(F104:F109)</f>
        <v>41312</v>
      </c>
      <c r="G103" s="39" t="s">
        <v>67</v>
      </c>
      <c r="H103" s="26"/>
      <c r="I103" s="26"/>
      <c r="J103" s="25">
        <f>SUM(J104:J109)</f>
        <v>11002</v>
      </c>
      <c r="K103" s="26"/>
      <c r="L103" s="26"/>
      <c r="M103" s="25"/>
      <c r="N103" s="25">
        <f>SUM(N104:N109)</f>
        <v>302</v>
      </c>
      <c r="O103" s="26"/>
      <c r="P103" s="25">
        <f>SUM(P104:P109)</f>
        <v>0</v>
      </c>
      <c r="Q103" s="26"/>
      <c r="R103" s="25">
        <f>SUM(R104:R109)</f>
        <v>11002</v>
      </c>
      <c r="S103" s="26"/>
      <c r="T103" s="25">
        <f>SUM(T104:T109)</f>
        <v>0</v>
      </c>
      <c r="U103" s="26"/>
      <c r="V103" s="25">
        <f>SUM(V104:V109)</f>
        <v>5502</v>
      </c>
      <c r="W103" s="26"/>
      <c r="X103" s="25">
        <f>SUM(X104:X109)</f>
        <v>0</v>
      </c>
      <c r="Y103" s="26"/>
      <c r="Z103" s="25">
        <f>SUM(Z104:Z109)</f>
        <v>8002</v>
      </c>
      <c r="AA103" s="26"/>
      <c r="AB103" s="25">
        <f>SUM(AB104:AB109)</f>
        <v>0</v>
      </c>
      <c r="AC103" s="26"/>
      <c r="AD103" s="25">
        <f>SUM(AD104:AD109)</f>
        <v>5502</v>
      </c>
      <c r="AE103" s="18"/>
    </row>
    <row r="104" spans="2:31" ht="14.25" customHeight="1" x14ac:dyDescent="0.2">
      <c r="B104" s="24"/>
      <c r="C104" s="101" t="s">
        <v>95</v>
      </c>
      <c r="D104" s="28">
        <f t="shared" si="3"/>
        <v>12</v>
      </c>
      <c r="E104" s="33" t="s">
        <v>313</v>
      </c>
      <c r="F104" s="30">
        <f t="shared" si="5"/>
        <v>360</v>
      </c>
      <c r="G104" s="32">
        <v>0</v>
      </c>
      <c r="H104" s="31">
        <v>0</v>
      </c>
      <c r="I104" s="32">
        <v>2</v>
      </c>
      <c r="J104" s="31">
        <v>60</v>
      </c>
      <c r="K104" s="32">
        <v>0</v>
      </c>
      <c r="L104" s="31">
        <v>0</v>
      </c>
      <c r="M104" s="32">
        <v>2</v>
      </c>
      <c r="N104" s="31">
        <v>60</v>
      </c>
      <c r="O104" s="32">
        <v>0</v>
      </c>
      <c r="P104" s="31">
        <v>0</v>
      </c>
      <c r="Q104" s="32">
        <v>2</v>
      </c>
      <c r="R104" s="31">
        <v>60</v>
      </c>
      <c r="S104" s="32">
        <v>0</v>
      </c>
      <c r="T104" s="31">
        <v>0</v>
      </c>
      <c r="U104" s="32">
        <v>2</v>
      </c>
      <c r="V104" s="31">
        <v>60</v>
      </c>
      <c r="W104" s="32">
        <v>0</v>
      </c>
      <c r="X104" s="31">
        <v>0</v>
      </c>
      <c r="Y104" s="32">
        <v>2</v>
      </c>
      <c r="Z104" s="31">
        <v>60</v>
      </c>
      <c r="AA104" s="32">
        <v>0</v>
      </c>
      <c r="AB104" s="31">
        <v>0</v>
      </c>
      <c r="AC104" s="32">
        <v>2</v>
      </c>
      <c r="AD104" s="31">
        <v>60</v>
      </c>
      <c r="AE104" s="18"/>
    </row>
    <row r="105" spans="2:31" ht="14.25" customHeight="1" x14ac:dyDescent="0.2">
      <c r="B105" s="24"/>
      <c r="C105" s="101" t="s">
        <v>96</v>
      </c>
      <c r="D105" s="28">
        <f t="shared" si="3"/>
        <v>10</v>
      </c>
      <c r="E105" s="33" t="s">
        <v>314</v>
      </c>
      <c r="F105" s="30">
        <f t="shared" si="5"/>
        <v>26000</v>
      </c>
      <c r="G105" s="32">
        <v>0</v>
      </c>
      <c r="H105" s="31">
        <v>0</v>
      </c>
      <c r="I105" s="32">
        <v>2</v>
      </c>
      <c r="J105" s="31">
        <v>5200</v>
      </c>
      <c r="K105" s="32">
        <v>0</v>
      </c>
      <c r="L105" s="31">
        <v>0</v>
      </c>
      <c r="M105" s="32">
        <v>0</v>
      </c>
      <c r="N105" s="31">
        <v>0</v>
      </c>
      <c r="O105" s="32">
        <v>0</v>
      </c>
      <c r="P105" s="31">
        <v>0</v>
      </c>
      <c r="Q105" s="32">
        <v>2</v>
      </c>
      <c r="R105" s="31">
        <v>5200</v>
      </c>
      <c r="S105" s="32">
        <v>0</v>
      </c>
      <c r="T105" s="31">
        <v>0</v>
      </c>
      <c r="U105" s="32">
        <v>2</v>
      </c>
      <c r="V105" s="31">
        <v>5200</v>
      </c>
      <c r="W105" s="32">
        <v>0</v>
      </c>
      <c r="X105" s="31">
        <v>0</v>
      </c>
      <c r="Y105" s="32">
        <v>2</v>
      </c>
      <c r="Z105" s="31">
        <v>5200</v>
      </c>
      <c r="AA105" s="32">
        <v>0</v>
      </c>
      <c r="AB105" s="31">
        <v>0</v>
      </c>
      <c r="AC105" s="32">
        <v>2</v>
      </c>
      <c r="AD105" s="31">
        <v>5200</v>
      </c>
      <c r="AE105" s="18"/>
    </row>
    <row r="106" spans="2:31" ht="13.5" customHeight="1" x14ac:dyDescent="0.2">
      <c r="B106" s="24"/>
      <c r="C106" s="101" t="s">
        <v>97</v>
      </c>
      <c r="D106" s="28">
        <f t="shared" si="3"/>
        <v>12</v>
      </c>
      <c r="E106" s="33" t="s">
        <v>313</v>
      </c>
      <c r="F106" s="30">
        <f t="shared" si="5"/>
        <v>396</v>
      </c>
      <c r="G106" s="32">
        <v>0</v>
      </c>
      <c r="H106" s="31">
        <v>0</v>
      </c>
      <c r="I106" s="32">
        <v>2</v>
      </c>
      <c r="J106" s="31">
        <v>66</v>
      </c>
      <c r="K106" s="32">
        <v>0</v>
      </c>
      <c r="L106" s="31">
        <v>0</v>
      </c>
      <c r="M106" s="32">
        <v>2</v>
      </c>
      <c r="N106" s="31">
        <v>66</v>
      </c>
      <c r="O106" s="32">
        <v>0</v>
      </c>
      <c r="P106" s="31">
        <v>0</v>
      </c>
      <c r="Q106" s="32">
        <v>2</v>
      </c>
      <c r="R106" s="31">
        <v>66</v>
      </c>
      <c r="S106" s="32">
        <v>0</v>
      </c>
      <c r="T106" s="31">
        <v>0</v>
      </c>
      <c r="U106" s="32">
        <v>2</v>
      </c>
      <c r="V106" s="31">
        <v>66</v>
      </c>
      <c r="W106" s="32">
        <v>0</v>
      </c>
      <c r="X106" s="31">
        <v>0</v>
      </c>
      <c r="Y106" s="32">
        <v>2</v>
      </c>
      <c r="Z106" s="31">
        <v>66</v>
      </c>
      <c r="AA106" s="32">
        <v>0</v>
      </c>
      <c r="AB106" s="31">
        <v>0</v>
      </c>
      <c r="AC106" s="32">
        <v>2</v>
      </c>
      <c r="AD106" s="31">
        <v>66</v>
      </c>
      <c r="AE106" s="18"/>
    </row>
    <row r="107" spans="2:31" ht="15" customHeight="1" x14ac:dyDescent="0.2">
      <c r="B107" s="24"/>
      <c r="C107" s="101" t="s">
        <v>98</v>
      </c>
      <c r="D107" s="28">
        <f t="shared" si="3"/>
        <v>2</v>
      </c>
      <c r="E107" s="33" t="s">
        <v>37</v>
      </c>
      <c r="F107" s="30">
        <f t="shared" si="5"/>
        <v>6000</v>
      </c>
      <c r="G107" s="32">
        <v>0</v>
      </c>
      <c r="H107" s="31">
        <v>0</v>
      </c>
      <c r="I107" s="32">
        <v>1</v>
      </c>
      <c r="J107" s="31">
        <v>3000</v>
      </c>
      <c r="K107" s="32">
        <v>0</v>
      </c>
      <c r="L107" s="31">
        <v>0</v>
      </c>
      <c r="M107" s="32">
        <v>0</v>
      </c>
      <c r="N107" s="31">
        <v>0</v>
      </c>
      <c r="O107" s="32">
        <v>0</v>
      </c>
      <c r="P107" s="31">
        <v>0</v>
      </c>
      <c r="Q107" s="32">
        <v>1</v>
      </c>
      <c r="R107" s="31">
        <v>3000</v>
      </c>
      <c r="S107" s="32">
        <v>0</v>
      </c>
      <c r="T107" s="31">
        <v>0</v>
      </c>
      <c r="U107" s="32">
        <v>0</v>
      </c>
      <c r="V107" s="31">
        <v>0</v>
      </c>
      <c r="W107" s="32">
        <v>0</v>
      </c>
      <c r="X107" s="31">
        <v>0</v>
      </c>
      <c r="Y107" s="32">
        <v>0</v>
      </c>
      <c r="Z107" s="31">
        <v>0</v>
      </c>
      <c r="AA107" s="32">
        <v>0</v>
      </c>
      <c r="AB107" s="31">
        <v>0</v>
      </c>
      <c r="AC107" s="32">
        <v>0</v>
      </c>
      <c r="AD107" s="31">
        <v>0</v>
      </c>
      <c r="AE107" s="18"/>
    </row>
    <row r="108" spans="2:31" ht="14.25" customHeight="1" x14ac:dyDescent="0.2">
      <c r="B108" s="24"/>
      <c r="C108" s="101" t="s">
        <v>99</v>
      </c>
      <c r="D108" s="28">
        <f t="shared" si="3"/>
        <v>3</v>
      </c>
      <c r="E108" s="33" t="s">
        <v>37</v>
      </c>
      <c r="F108" s="30">
        <f t="shared" si="5"/>
        <v>7500</v>
      </c>
      <c r="G108" s="32">
        <v>0</v>
      </c>
      <c r="H108" s="31">
        <v>0</v>
      </c>
      <c r="I108" s="32">
        <v>1</v>
      </c>
      <c r="J108" s="31">
        <v>2500</v>
      </c>
      <c r="K108" s="32">
        <v>0</v>
      </c>
      <c r="L108" s="31">
        <v>0</v>
      </c>
      <c r="M108" s="32">
        <v>0</v>
      </c>
      <c r="N108" s="31">
        <v>0</v>
      </c>
      <c r="O108" s="32">
        <v>0</v>
      </c>
      <c r="P108" s="31">
        <v>0</v>
      </c>
      <c r="Q108" s="32">
        <v>1</v>
      </c>
      <c r="R108" s="31">
        <v>2500</v>
      </c>
      <c r="S108" s="32">
        <v>0</v>
      </c>
      <c r="T108" s="31">
        <v>0</v>
      </c>
      <c r="U108" s="32">
        <v>0</v>
      </c>
      <c r="V108" s="31">
        <v>0</v>
      </c>
      <c r="W108" s="32">
        <v>0</v>
      </c>
      <c r="X108" s="31">
        <v>0</v>
      </c>
      <c r="Y108" s="32">
        <v>1</v>
      </c>
      <c r="Z108" s="31">
        <v>2500</v>
      </c>
      <c r="AA108" s="32">
        <v>0</v>
      </c>
      <c r="AB108" s="31">
        <v>0</v>
      </c>
      <c r="AC108" s="32">
        <v>0</v>
      </c>
      <c r="AD108" s="31">
        <v>0</v>
      </c>
      <c r="AE108" s="18"/>
    </row>
    <row r="109" spans="2:31" ht="14.25" customHeight="1" x14ac:dyDescent="0.2">
      <c r="B109" s="24"/>
      <c r="C109" s="101" t="s">
        <v>100</v>
      </c>
      <c r="D109" s="28">
        <f t="shared" si="3"/>
        <v>12</v>
      </c>
      <c r="E109" s="33" t="s">
        <v>313</v>
      </c>
      <c r="F109" s="30">
        <f t="shared" si="5"/>
        <v>1056</v>
      </c>
      <c r="G109" s="32">
        <v>0</v>
      </c>
      <c r="H109" s="31">
        <v>0</v>
      </c>
      <c r="I109" s="32">
        <v>2</v>
      </c>
      <c r="J109" s="31">
        <v>176</v>
      </c>
      <c r="K109" s="32">
        <v>0</v>
      </c>
      <c r="L109" s="31">
        <v>0</v>
      </c>
      <c r="M109" s="32">
        <v>2</v>
      </c>
      <c r="N109" s="31">
        <v>176</v>
      </c>
      <c r="O109" s="32">
        <v>0</v>
      </c>
      <c r="P109" s="31">
        <v>0</v>
      </c>
      <c r="Q109" s="32">
        <v>2</v>
      </c>
      <c r="R109" s="31">
        <v>176</v>
      </c>
      <c r="S109" s="32">
        <v>0</v>
      </c>
      <c r="T109" s="31">
        <v>0</v>
      </c>
      <c r="U109" s="32">
        <v>2</v>
      </c>
      <c r="V109" s="31">
        <v>176</v>
      </c>
      <c r="W109" s="32">
        <v>0</v>
      </c>
      <c r="X109" s="31">
        <v>0</v>
      </c>
      <c r="Y109" s="32">
        <v>2</v>
      </c>
      <c r="Z109" s="31">
        <v>176</v>
      </c>
      <c r="AA109" s="32">
        <v>0</v>
      </c>
      <c r="AB109" s="31">
        <v>0</v>
      </c>
      <c r="AC109" s="32">
        <v>2</v>
      </c>
      <c r="AD109" s="31">
        <v>176</v>
      </c>
      <c r="AE109" s="18"/>
    </row>
    <row r="110" spans="2:31" ht="15" customHeight="1" x14ac:dyDescent="0.2">
      <c r="B110" s="24">
        <v>248</v>
      </c>
      <c r="C110" s="20" t="s">
        <v>101</v>
      </c>
      <c r="D110" s="28"/>
      <c r="E110" s="19"/>
      <c r="F110" s="25">
        <f>SUM(F111:F115)</f>
        <v>23224.98</v>
      </c>
      <c r="G110" s="39" t="s">
        <v>67</v>
      </c>
      <c r="H110" s="26">
        <f>H111+H112+H114+H115</f>
        <v>0</v>
      </c>
      <c r="I110" s="26"/>
      <c r="J110" s="26">
        <f t="shared" ref="J110:AD110" si="8">J111+J112+J114+J115</f>
        <v>5908.33</v>
      </c>
      <c r="K110" s="26"/>
      <c r="L110" s="26">
        <f t="shared" si="8"/>
        <v>0</v>
      </c>
      <c r="M110" s="26"/>
      <c r="N110" s="26">
        <f t="shared" si="8"/>
        <v>5908.33</v>
      </c>
      <c r="O110" s="26"/>
      <c r="P110" s="26">
        <f t="shared" si="8"/>
        <v>0</v>
      </c>
      <c r="Q110" s="26"/>
      <c r="R110" s="26">
        <f t="shared" si="8"/>
        <v>333.33</v>
      </c>
      <c r="S110" s="26"/>
      <c r="T110" s="26">
        <f t="shared" si="8"/>
        <v>0</v>
      </c>
      <c r="U110" s="26"/>
      <c r="V110" s="26">
        <f t="shared" si="8"/>
        <v>5908.33</v>
      </c>
      <c r="W110" s="26"/>
      <c r="X110" s="26">
        <f t="shared" si="8"/>
        <v>0</v>
      </c>
      <c r="Y110" s="26"/>
      <c r="Z110" s="26">
        <f t="shared" si="8"/>
        <v>333.33</v>
      </c>
      <c r="AA110" s="26"/>
      <c r="AB110" s="26">
        <f t="shared" si="8"/>
        <v>0</v>
      </c>
      <c r="AC110" s="26"/>
      <c r="AD110" s="26">
        <f t="shared" si="8"/>
        <v>333.33</v>
      </c>
      <c r="AE110" s="18"/>
    </row>
    <row r="111" spans="2:31" ht="12" customHeight="1" x14ac:dyDescent="0.2">
      <c r="B111" s="24"/>
      <c r="C111" s="101" t="s">
        <v>102</v>
      </c>
      <c r="D111" s="34">
        <f t="shared" si="3"/>
        <v>6</v>
      </c>
      <c r="E111" s="33" t="s">
        <v>314</v>
      </c>
      <c r="F111" s="30">
        <f t="shared" si="5"/>
        <v>7725</v>
      </c>
      <c r="G111" s="32">
        <v>0</v>
      </c>
      <c r="H111" s="31">
        <v>0</v>
      </c>
      <c r="I111" s="44">
        <v>2</v>
      </c>
      <c r="J111" s="38">
        <v>2575</v>
      </c>
      <c r="K111" s="32">
        <v>0</v>
      </c>
      <c r="L111" s="31">
        <v>0</v>
      </c>
      <c r="M111" s="44">
        <v>2</v>
      </c>
      <c r="N111" s="38">
        <v>2575</v>
      </c>
      <c r="O111" s="32">
        <v>0</v>
      </c>
      <c r="P111" s="31">
        <v>0</v>
      </c>
      <c r="Q111" s="32">
        <v>0</v>
      </c>
      <c r="R111" s="31">
        <v>0</v>
      </c>
      <c r="S111" s="32">
        <v>0</v>
      </c>
      <c r="T111" s="31">
        <v>0</v>
      </c>
      <c r="U111" s="44">
        <v>2</v>
      </c>
      <c r="V111" s="38">
        <v>2575</v>
      </c>
      <c r="W111" s="32">
        <v>0</v>
      </c>
      <c r="X111" s="31">
        <v>0</v>
      </c>
      <c r="Y111" s="32">
        <v>0</v>
      </c>
      <c r="Z111" s="31">
        <v>0</v>
      </c>
      <c r="AA111" s="32">
        <v>0</v>
      </c>
      <c r="AB111" s="31">
        <v>0</v>
      </c>
      <c r="AC111" s="32">
        <v>0</v>
      </c>
      <c r="AD111" s="31">
        <v>0</v>
      </c>
      <c r="AE111" s="18"/>
    </row>
    <row r="112" spans="2:31" ht="11.25" customHeight="1" x14ac:dyDescent="0.2">
      <c r="B112" s="24"/>
      <c r="C112" s="101" t="s">
        <v>129</v>
      </c>
      <c r="D112" s="34">
        <f t="shared" si="3"/>
        <v>9</v>
      </c>
      <c r="E112" s="33" t="s">
        <v>37</v>
      </c>
      <c r="F112" s="30">
        <f t="shared" si="5"/>
        <v>3000</v>
      </c>
      <c r="G112" s="32">
        <v>0</v>
      </c>
      <c r="H112" s="31">
        <v>0</v>
      </c>
      <c r="I112" s="44">
        <v>3</v>
      </c>
      <c r="J112" s="38">
        <v>1000</v>
      </c>
      <c r="K112" s="32">
        <v>0</v>
      </c>
      <c r="L112" s="31">
        <v>0</v>
      </c>
      <c r="M112" s="44">
        <v>3</v>
      </c>
      <c r="N112" s="38">
        <v>1000</v>
      </c>
      <c r="O112" s="32">
        <v>0</v>
      </c>
      <c r="P112" s="31">
        <v>0</v>
      </c>
      <c r="Q112" s="32">
        <v>0</v>
      </c>
      <c r="R112" s="31">
        <v>0</v>
      </c>
      <c r="S112" s="32">
        <v>0</v>
      </c>
      <c r="T112" s="31">
        <v>0</v>
      </c>
      <c r="U112" s="44">
        <v>3</v>
      </c>
      <c r="V112" s="38">
        <v>1000</v>
      </c>
      <c r="W112" s="32">
        <v>0</v>
      </c>
      <c r="X112" s="31">
        <v>0</v>
      </c>
      <c r="Y112" s="32">
        <v>0</v>
      </c>
      <c r="Z112" s="31">
        <v>0</v>
      </c>
      <c r="AA112" s="32">
        <v>0</v>
      </c>
      <c r="AB112" s="31">
        <v>0</v>
      </c>
      <c r="AC112" s="32">
        <v>0</v>
      </c>
      <c r="AD112" s="31">
        <v>0</v>
      </c>
      <c r="AE112" s="18"/>
    </row>
    <row r="113" spans="2:31" ht="11.25" customHeight="1" x14ac:dyDescent="0.2">
      <c r="B113" s="24"/>
      <c r="C113" s="101" t="s">
        <v>311</v>
      </c>
      <c r="D113" s="34">
        <f t="shared" si="3"/>
        <v>10</v>
      </c>
      <c r="E113" s="33" t="s">
        <v>37</v>
      </c>
      <c r="F113" s="30">
        <f t="shared" si="5"/>
        <v>4500</v>
      </c>
      <c r="G113" s="32">
        <v>0</v>
      </c>
      <c r="H113" s="31">
        <v>0</v>
      </c>
      <c r="I113" s="32">
        <v>2</v>
      </c>
      <c r="J113" s="31">
        <v>900</v>
      </c>
      <c r="K113" s="32">
        <v>0</v>
      </c>
      <c r="L113" s="31">
        <v>0</v>
      </c>
      <c r="M113" s="32">
        <v>2</v>
      </c>
      <c r="N113" s="31">
        <v>900</v>
      </c>
      <c r="O113" s="32">
        <v>0</v>
      </c>
      <c r="P113" s="31">
        <v>0</v>
      </c>
      <c r="Q113" s="32">
        <v>2</v>
      </c>
      <c r="R113" s="31">
        <v>900</v>
      </c>
      <c r="S113" s="32">
        <v>0</v>
      </c>
      <c r="T113" s="31">
        <v>0</v>
      </c>
      <c r="U113" s="32">
        <v>2</v>
      </c>
      <c r="V113" s="31">
        <v>900</v>
      </c>
      <c r="W113" s="32">
        <v>0</v>
      </c>
      <c r="X113" s="31">
        <v>0</v>
      </c>
      <c r="Y113" s="32">
        <v>2</v>
      </c>
      <c r="Z113" s="31">
        <v>900</v>
      </c>
      <c r="AA113" s="32">
        <v>0</v>
      </c>
      <c r="AB113" s="31">
        <v>0</v>
      </c>
      <c r="AC113" s="32">
        <v>0</v>
      </c>
      <c r="AD113" s="31">
        <v>0</v>
      </c>
      <c r="AE113" s="18"/>
    </row>
    <row r="114" spans="2:31" ht="12.75" customHeight="1" x14ac:dyDescent="0.2">
      <c r="B114" s="24"/>
      <c r="C114" s="101" t="s">
        <v>103</v>
      </c>
      <c r="D114" s="28">
        <f t="shared" si="3"/>
        <v>3</v>
      </c>
      <c r="E114" s="33" t="s">
        <v>314</v>
      </c>
      <c r="F114" s="30">
        <f t="shared" si="5"/>
        <v>6000</v>
      </c>
      <c r="G114" s="32">
        <v>0</v>
      </c>
      <c r="H114" s="31">
        <v>0</v>
      </c>
      <c r="I114" s="32">
        <v>1</v>
      </c>
      <c r="J114" s="31">
        <v>2000</v>
      </c>
      <c r="K114" s="32">
        <v>0</v>
      </c>
      <c r="L114" s="31">
        <v>0</v>
      </c>
      <c r="M114" s="32">
        <v>1</v>
      </c>
      <c r="N114" s="31">
        <v>2000</v>
      </c>
      <c r="O114" s="32">
        <v>0</v>
      </c>
      <c r="P114" s="31">
        <v>0</v>
      </c>
      <c r="Q114" s="32">
        <v>0</v>
      </c>
      <c r="R114" s="31">
        <v>0</v>
      </c>
      <c r="S114" s="32">
        <v>0</v>
      </c>
      <c r="T114" s="31">
        <v>0</v>
      </c>
      <c r="U114" s="32">
        <v>1</v>
      </c>
      <c r="V114" s="31">
        <v>2000</v>
      </c>
      <c r="W114" s="32">
        <v>0</v>
      </c>
      <c r="X114" s="31">
        <v>0</v>
      </c>
      <c r="Y114" s="32">
        <v>0</v>
      </c>
      <c r="Z114" s="31">
        <v>0</v>
      </c>
      <c r="AA114" s="32">
        <v>0</v>
      </c>
      <c r="AB114" s="31">
        <v>0</v>
      </c>
      <c r="AC114" s="32">
        <v>0</v>
      </c>
      <c r="AD114" s="31">
        <v>0</v>
      </c>
      <c r="AE114" s="18"/>
    </row>
    <row r="115" spans="2:31" ht="14.25" customHeight="1" x14ac:dyDescent="0.2">
      <c r="B115" s="24"/>
      <c r="C115" s="101" t="s">
        <v>310</v>
      </c>
      <c r="D115" s="28">
        <f t="shared" si="3"/>
        <v>24</v>
      </c>
      <c r="E115" s="33" t="s">
        <v>37</v>
      </c>
      <c r="F115" s="30">
        <f t="shared" si="5"/>
        <v>1999.9799999999998</v>
      </c>
      <c r="G115" s="32">
        <v>0</v>
      </c>
      <c r="H115" s="31">
        <v>0</v>
      </c>
      <c r="I115" s="32">
        <v>4</v>
      </c>
      <c r="J115" s="31">
        <v>333.33</v>
      </c>
      <c r="K115" s="32">
        <v>0</v>
      </c>
      <c r="L115" s="31">
        <v>0</v>
      </c>
      <c r="M115" s="32">
        <v>4</v>
      </c>
      <c r="N115" s="31">
        <v>333.33</v>
      </c>
      <c r="O115" s="32">
        <v>0</v>
      </c>
      <c r="P115" s="31">
        <v>0</v>
      </c>
      <c r="Q115" s="32">
        <v>4</v>
      </c>
      <c r="R115" s="31">
        <v>333.33</v>
      </c>
      <c r="S115" s="32">
        <v>0</v>
      </c>
      <c r="T115" s="31">
        <v>0</v>
      </c>
      <c r="U115" s="32">
        <v>4</v>
      </c>
      <c r="V115" s="31">
        <v>333.33</v>
      </c>
      <c r="W115" s="32">
        <v>0</v>
      </c>
      <c r="X115" s="31">
        <v>0</v>
      </c>
      <c r="Y115" s="32">
        <v>4</v>
      </c>
      <c r="Z115" s="31">
        <v>333.33</v>
      </c>
      <c r="AA115" s="32">
        <v>0</v>
      </c>
      <c r="AB115" s="31">
        <v>0</v>
      </c>
      <c r="AC115" s="32">
        <v>4</v>
      </c>
      <c r="AD115" s="31">
        <v>333.33</v>
      </c>
      <c r="AE115" s="18"/>
    </row>
    <row r="116" spans="2:31" ht="24" customHeight="1" x14ac:dyDescent="0.2">
      <c r="B116" s="24">
        <v>249</v>
      </c>
      <c r="C116" s="20" t="s">
        <v>104</v>
      </c>
      <c r="D116" s="28"/>
      <c r="E116" s="19"/>
      <c r="F116" s="25">
        <f>SUM(F117:F126)</f>
        <v>51944.789999999994</v>
      </c>
      <c r="G116" s="25"/>
      <c r="H116" s="25">
        <f t="shared" ref="H116:AD116" si="9">SUM(H117:H126)</f>
        <v>1000</v>
      </c>
      <c r="I116" s="25"/>
      <c r="J116" s="25">
        <f t="shared" si="9"/>
        <v>14769.130000000001</v>
      </c>
      <c r="K116" s="25"/>
      <c r="L116" s="25">
        <f t="shared" si="9"/>
        <v>1000</v>
      </c>
      <c r="M116" s="25"/>
      <c r="N116" s="25">
        <f t="shared" si="9"/>
        <v>1000</v>
      </c>
      <c r="O116" s="25"/>
      <c r="P116" s="25">
        <f t="shared" si="9"/>
        <v>1000</v>
      </c>
      <c r="Q116" s="25"/>
      <c r="R116" s="25">
        <f t="shared" si="9"/>
        <v>13406.53</v>
      </c>
      <c r="S116" s="25"/>
      <c r="T116" s="25">
        <f t="shared" si="9"/>
        <v>1000</v>
      </c>
      <c r="U116" s="25"/>
      <c r="V116" s="25">
        <f t="shared" si="9"/>
        <v>1000</v>
      </c>
      <c r="W116" s="25"/>
      <c r="X116" s="25">
        <f t="shared" si="9"/>
        <v>1000</v>
      </c>
      <c r="Y116" s="25"/>
      <c r="Z116" s="25">
        <f t="shared" si="9"/>
        <v>1000</v>
      </c>
      <c r="AA116" s="25"/>
      <c r="AB116" s="25">
        <f t="shared" si="9"/>
        <v>1000</v>
      </c>
      <c r="AC116" s="25"/>
      <c r="AD116" s="25">
        <f t="shared" si="9"/>
        <v>14769.130000000001</v>
      </c>
      <c r="AE116" s="18"/>
    </row>
    <row r="117" spans="2:31" ht="13.5" customHeight="1" x14ac:dyDescent="0.2">
      <c r="B117" s="24"/>
      <c r="C117" s="101" t="s">
        <v>273</v>
      </c>
      <c r="D117" s="28">
        <v>8</v>
      </c>
      <c r="E117" s="33" t="s">
        <v>364</v>
      </c>
      <c r="F117" s="30">
        <f t="shared" ref="F117:F126" si="10">SUM(H117,J117,L117,N117,P117,R117,T117,V117,X117,Z117,AB117,AD117)</f>
        <v>31200</v>
      </c>
      <c r="G117" s="32">
        <v>0</v>
      </c>
      <c r="H117" s="31">
        <v>0</v>
      </c>
      <c r="I117" s="34">
        <v>4</v>
      </c>
      <c r="J117" s="31">
        <v>10400</v>
      </c>
      <c r="K117" s="32">
        <v>0</v>
      </c>
      <c r="L117" s="31">
        <v>0</v>
      </c>
      <c r="M117" s="32">
        <v>0</v>
      </c>
      <c r="N117" s="31">
        <v>0</v>
      </c>
      <c r="O117" s="32">
        <v>0</v>
      </c>
      <c r="P117" s="31">
        <v>0</v>
      </c>
      <c r="Q117" s="34">
        <v>4</v>
      </c>
      <c r="R117" s="31">
        <v>10400</v>
      </c>
      <c r="S117" s="32">
        <v>0</v>
      </c>
      <c r="T117" s="31">
        <v>0</v>
      </c>
      <c r="U117" s="32">
        <v>0</v>
      </c>
      <c r="V117" s="31">
        <v>0</v>
      </c>
      <c r="W117" s="32">
        <v>0</v>
      </c>
      <c r="X117" s="31">
        <v>0</v>
      </c>
      <c r="Y117" s="32">
        <v>0</v>
      </c>
      <c r="Z117" s="31">
        <v>0</v>
      </c>
      <c r="AA117" s="32">
        <v>0</v>
      </c>
      <c r="AB117" s="31">
        <v>0</v>
      </c>
      <c r="AC117" s="34">
        <v>4</v>
      </c>
      <c r="AD117" s="31">
        <v>10400</v>
      </c>
      <c r="AE117" s="18"/>
    </row>
    <row r="118" spans="2:31" ht="12" customHeight="1" x14ac:dyDescent="0.2">
      <c r="B118" s="24"/>
      <c r="C118" s="101" t="s">
        <v>274</v>
      </c>
      <c r="D118" s="28">
        <v>7</v>
      </c>
      <c r="E118" s="33" t="s">
        <v>37</v>
      </c>
      <c r="F118" s="30">
        <f t="shared" si="10"/>
        <v>1500</v>
      </c>
      <c r="G118" s="32">
        <v>0</v>
      </c>
      <c r="H118" s="31">
        <v>0</v>
      </c>
      <c r="I118" s="34">
        <v>1</v>
      </c>
      <c r="J118" s="31">
        <v>500</v>
      </c>
      <c r="K118" s="32">
        <v>0</v>
      </c>
      <c r="L118" s="31">
        <v>0</v>
      </c>
      <c r="M118" s="32">
        <v>0</v>
      </c>
      <c r="N118" s="31">
        <v>0</v>
      </c>
      <c r="O118" s="32">
        <v>0</v>
      </c>
      <c r="P118" s="31">
        <v>0</v>
      </c>
      <c r="Q118" s="34">
        <v>1</v>
      </c>
      <c r="R118" s="31">
        <v>500</v>
      </c>
      <c r="S118" s="32">
        <v>0</v>
      </c>
      <c r="T118" s="31">
        <v>0</v>
      </c>
      <c r="U118" s="32">
        <v>0</v>
      </c>
      <c r="V118" s="31">
        <v>0</v>
      </c>
      <c r="W118" s="32">
        <v>0</v>
      </c>
      <c r="X118" s="31">
        <v>0</v>
      </c>
      <c r="Y118" s="32">
        <v>0</v>
      </c>
      <c r="Z118" s="31">
        <v>0</v>
      </c>
      <c r="AA118" s="32">
        <v>0</v>
      </c>
      <c r="AB118" s="31">
        <v>0</v>
      </c>
      <c r="AC118" s="34">
        <v>1</v>
      </c>
      <c r="AD118" s="31">
        <v>500</v>
      </c>
      <c r="AE118" s="18"/>
    </row>
    <row r="119" spans="2:31" ht="12" customHeight="1" x14ac:dyDescent="0.2">
      <c r="B119" s="24"/>
      <c r="C119" s="101" t="s">
        <v>275</v>
      </c>
      <c r="D119" s="28">
        <v>6</v>
      </c>
      <c r="E119" s="33" t="s">
        <v>37</v>
      </c>
      <c r="F119" s="30">
        <f t="shared" si="10"/>
        <v>600</v>
      </c>
      <c r="G119" s="32">
        <v>0</v>
      </c>
      <c r="H119" s="31">
        <v>0</v>
      </c>
      <c r="I119" s="34">
        <v>1</v>
      </c>
      <c r="J119" s="31">
        <v>200</v>
      </c>
      <c r="K119" s="32">
        <v>0</v>
      </c>
      <c r="L119" s="31">
        <v>0</v>
      </c>
      <c r="M119" s="32">
        <v>0</v>
      </c>
      <c r="N119" s="31">
        <v>0</v>
      </c>
      <c r="O119" s="32">
        <v>0</v>
      </c>
      <c r="P119" s="31">
        <v>0</v>
      </c>
      <c r="Q119" s="34">
        <v>1</v>
      </c>
      <c r="R119" s="31">
        <v>200</v>
      </c>
      <c r="S119" s="32">
        <v>0</v>
      </c>
      <c r="T119" s="31">
        <v>0</v>
      </c>
      <c r="U119" s="32">
        <v>0</v>
      </c>
      <c r="V119" s="31">
        <v>0</v>
      </c>
      <c r="W119" s="32">
        <v>0</v>
      </c>
      <c r="X119" s="31">
        <v>0</v>
      </c>
      <c r="Y119" s="32">
        <v>0</v>
      </c>
      <c r="Z119" s="31">
        <v>0</v>
      </c>
      <c r="AA119" s="32">
        <v>0</v>
      </c>
      <c r="AB119" s="31">
        <v>0</v>
      </c>
      <c r="AC119" s="34">
        <v>1</v>
      </c>
      <c r="AD119" s="31">
        <v>200</v>
      </c>
      <c r="AE119" s="18"/>
    </row>
    <row r="120" spans="2:31" ht="14.25" customHeight="1" x14ac:dyDescent="0.2">
      <c r="B120" s="24"/>
      <c r="C120" s="101" t="s">
        <v>277</v>
      </c>
      <c r="D120" s="28">
        <f t="shared" si="3"/>
        <v>3</v>
      </c>
      <c r="E120" s="33" t="s">
        <v>37</v>
      </c>
      <c r="F120" s="30">
        <f t="shared" si="10"/>
        <v>540</v>
      </c>
      <c r="G120" s="32">
        <v>0</v>
      </c>
      <c r="H120" s="31">
        <v>0</v>
      </c>
      <c r="I120" s="34">
        <v>1</v>
      </c>
      <c r="J120" s="31">
        <v>180</v>
      </c>
      <c r="K120" s="32">
        <v>0</v>
      </c>
      <c r="L120" s="31">
        <v>0</v>
      </c>
      <c r="M120" s="32">
        <v>0</v>
      </c>
      <c r="N120" s="31">
        <v>0</v>
      </c>
      <c r="O120" s="32">
        <v>0</v>
      </c>
      <c r="P120" s="31">
        <v>0</v>
      </c>
      <c r="Q120" s="34">
        <v>1</v>
      </c>
      <c r="R120" s="31">
        <v>180</v>
      </c>
      <c r="S120" s="32">
        <v>0</v>
      </c>
      <c r="T120" s="31">
        <v>0</v>
      </c>
      <c r="U120" s="32">
        <v>0</v>
      </c>
      <c r="V120" s="31">
        <v>0</v>
      </c>
      <c r="W120" s="32">
        <v>0</v>
      </c>
      <c r="X120" s="31">
        <v>0</v>
      </c>
      <c r="Y120" s="32">
        <v>0</v>
      </c>
      <c r="Z120" s="31">
        <v>0</v>
      </c>
      <c r="AA120" s="32">
        <v>0</v>
      </c>
      <c r="AB120" s="31">
        <v>0</v>
      </c>
      <c r="AC120" s="34">
        <v>1</v>
      </c>
      <c r="AD120" s="31">
        <v>180</v>
      </c>
      <c r="AE120" s="18"/>
    </row>
    <row r="121" spans="2:31" ht="13.5" customHeight="1" x14ac:dyDescent="0.2">
      <c r="B121" s="24"/>
      <c r="C121" s="101" t="s">
        <v>280</v>
      </c>
      <c r="D121" s="28">
        <f t="shared" si="3"/>
        <v>4</v>
      </c>
      <c r="E121" s="33" t="s">
        <v>37</v>
      </c>
      <c r="F121" s="30">
        <f t="shared" si="10"/>
        <v>725.2</v>
      </c>
      <c r="G121" s="32">
        <v>0</v>
      </c>
      <c r="H121" s="31">
        <v>0</v>
      </c>
      <c r="I121" s="34">
        <v>2</v>
      </c>
      <c r="J121" s="31">
        <v>362.6</v>
      </c>
      <c r="K121" s="32">
        <v>0</v>
      </c>
      <c r="L121" s="31">
        <v>0</v>
      </c>
      <c r="M121" s="32">
        <v>0</v>
      </c>
      <c r="N121" s="31">
        <v>0</v>
      </c>
      <c r="O121" s="32">
        <v>0</v>
      </c>
      <c r="P121" s="31">
        <v>0</v>
      </c>
      <c r="Q121" s="32">
        <v>0</v>
      </c>
      <c r="R121" s="31">
        <v>0</v>
      </c>
      <c r="S121" s="32">
        <v>0</v>
      </c>
      <c r="T121" s="31">
        <v>0</v>
      </c>
      <c r="U121" s="32">
        <v>0</v>
      </c>
      <c r="V121" s="31">
        <v>0</v>
      </c>
      <c r="W121" s="32">
        <v>0</v>
      </c>
      <c r="X121" s="31">
        <v>0</v>
      </c>
      <c r="Y121" s="32">
        <v>0</v>
      </c>
      <c r="Z121" s="31">
        <v>0</v>
      </c>
      <c r="AA121" s="32">
        <v>0</v>
      </c>
      <c r="AB121" s="31">
        <v>0</v>
      </c>
      <c r="AC121" s="34">
        <v>2</v>
      </c>
      <c r="AD121" s="31">
        <v>362.6</v>
      </c>
      <c r="AE121" s="18"/>
    </row>
    <row r="122" spans="2:31" ht="14.25" customHeight="1" x14ac:dyDescent="0.2">
      <c r="B122" s="24"/>
      <c r="C122" s="101" t="s">
        <v>279</v>
      </c>
      <c r="D122" s="28">
        <f t="shared" si="3"/>
        <v>3</v>
      </c>
      <c r="E122" s="33" t="s">
        <v>37</v>
      </c>
      <c r="F122" s="30">
        <f t="shared" si="10"/>
        <v>649.59</v>
      </c>
      <c r="G122" s="32">
        <v>0</v>
      </c>
      <c r="H122" s="31">
        <v>0</v>
      </c>
      <c r="I122" s="34">
        <v>1</v>
      </c>
      <c r="J122" s="31">
        <v>216.53</v>
      </c>
      <c r="K122" s="32">
        <v>0</v>
      </c>
      <c r="L122" s="31">
        <v>0</v>
      </c>
      <c r="M122" s="32">
        <v>0</v>
      </c>
      <c r="N122" s="31">
        <v>0</v>
      </c>
      <c r="O122" s="32">
        <v>0</v>
      </c>
      <c r="P122" s="31">
        <v>0</v>
      </c>
      <c r="Q122" s="34">
        <v>1</v>
      </c>
      <c r="R122" s="31">
        <v>216.53</v>
      </c>
      <c r="S122" s="32">
        <v>0</v>
      </c>
      <c r="T122" s="31">
        <v>0</v>
      </c>
      <c r="U122" s="32">
        <v>0</v>
      </c>
      <c r="V122" s="31">
        <v>0</v>
      </c>
      <c r="W122" s="32">
        <v>0</v>
      </c>
      <c r="X122" s="31">
        <v>0</v>
      </c>
      <c r="Y122" s="32">
        <v>0</v>
      </c>
      <c r="Z122" s="31">
        <v>0</v>
      </c>
      <c r="AA122" s="32">
        <v>0</v>
      </c>
      <c r="AB122" s="31">
        <v>0</v>
      </c>
      <c r="AC122" s="34">
        <v>1</v>
      </c>
      <c r="AD122" s="31">
        <v>216.53</v>
      </c>
      <c r="AE122" s="18"/>
    </row>
    <row r="123" spans="2:31" ht="12.75" customHeight="1" x14ac:dyDescent="0.2">
      <c r="B123" s="24"/>
      <c r="C123" s="101" t="s">
        <v>276</v>
      </c>
      <c r="D123" s="28">
        <v>2</v>
      </c>
      <c r="E123" s="33" t="s">
        <v>37</v>
      </c>
      <c r="F123" s="30">
        <f t="shared" si="10"/>
        <v>180</v>
      </c>
      <c r="G123" s="32">
        <v>0</v>
      </c>
      <c r="H123" s="31">
        <v>0</v>
      </c>
      <c r="I123" s="32">
        <v>1</v>
      </c>
      <c r="J123" s="31">
        <v>60</v>
      </c>
      <c r="K123" s="32">
        <v>0</v>
      </c>
      <c r="L123" s="31">
        <v>0</v>
      </c>
      <c r="M123" s="32">
        <v>0</v>
      </c>
      <c r="N123" s="31">
        <v>0</v>
      </c>
      <c r="O123" s="32">
        <v>0</v>
      </c>
      <c r="P123" s="31">
        <v>0</v>
      </c>
      <c r="Q123" s="32">
        <v>1</v>
      </c>
      <c r="R123" s="31">
        <v>60</v>
      </c>
      <c r="S123" s="32">
        <v>0</v>
      </c>
      <c r="T123" s="31">
        <v>0</v>
      </c>
      <c r="U123" s="32">
        <v>0</v>
      </c>
      <c r="V123" s="31">
        <v>0</v>
      </c>
      <c r="W123" s="32">
        <v>0</v>
      </c>
      <c r="X123" s="31">
        <v>0</v>
      </c>
      <c r="Y123" s="32">
        <v>0</v>
      </c>
      <c r="Z123" s="31">
        <v>0</v>
      </c>
      <c r="AA123" s="32">
        <v>0</v>
      </c>
      <c r="AB123" s="31">
        <v>0</v>
      </c>
      <c r="AC123" s="32">
        <v>1</v>
      </c>
      <c r="AD123" s="31">
        <v>60</v>
      </c>
      <c r="AE123" s="18"/>
    </row>
    <row r="124" spans="2:31" ht="12.75" customHeight="1" x14ac:dyDescent="0.2">
      <c r="B124" s="24"/>
      <c r="C124" s="101" t="s">
        <v>75</v>
      </c>
      <c r="D124" s="28">
        <v>30</v>
      </c>
      <c r="E124" s="33" t="s">
        <v>36</v>
      </c>
      <c r="F124" s="30">
        <f t="shared" si="10"/>
        <v>12000</v>
      </c>
      <c r="G124" s="32">
        <v>2</v>
      </c>
      <c r="H124" s="31">
        <v>1000</v>
      </c>
      <c r="I124" s="32">
        <v>2</v>
      </c>
      <c r="J124" s="31">
        <v>1000</v>
      </c>
      <c r="K124" s="32">
        <v>2</v>
      </c>
      <c r="L124" s="31">
        <v>1000</v>
      </c>
      <c r="M124" s="32">
        <v>2</v>
      </c>
      <c r="N124" s="31">
        <v>1000</v>
      </c>
      <c r="O124" s="32">
        <v>2</v>
      </c>
      <c r="P124" s="31">
        <v>1000</v>
      </c>
      <c r="Q124" s="32">
        <v>2</v>
      </c>
      <c r="R124" s="31">
        <v>1000</v>
      </c>
      <c r="S124" s="32">
        <v>2</v>
      </c>
      <c r="T124" s="31">
        <v>1000</v>
      </c>
      <c r="U124" s="32">
        <v>2</v>
      </c>
      <c r="V124" s="31">
        <v>1000</v>
      </c>
      <c r="W124" s="32">
        <v>2</v>
      </c>
      <c r="X124" s="31">
        <v>1000</v>
      </c>
      <c r="Y124" s="32">
        <v>2</v>
      </c>
      <c r="Z124" s="31">
        <v>1000</v>
      </c>
      <c r="AA124" s="32">
        <v>2</v>
      </c>
      <c r="AB124" s="31">
        <v>1000</v>
      </c>
      <c r="AC124" s="32">
        <v>2</v>
      </c>
      <c r="AD124" s="31">
        <v>1000</v>
      </c>
      <c r="AE124" s="18"/>
    </row>
    <row r="125" spans="2:31" ht="12.75" customHeight="1" x14ac:dyDescent="0.2">
      <c r="B125" s="24"/>
      <c r="C125" s="101" t="s">
        <v>281</v>
      </c>
      <c r="D125" s="28">
        <v>2</v>
      </c>
      <c r="E125" s="33" t="s">
        <v>37</v>
      </c>
      <c r="F125" s="30">
        <f t="shared" si="10"/>
        <v>2550</v>
      </c>
      <c r="G125" s="32">
        <v>0</v>
      </c>
      <c r="H125" s="31">
        <v>0</v>
      </c>
      <c r="I125" s="32">
        <v>1</v>
      </c>
      <c r="J125" s="31">
        <v>850</v>
      </c>
      <c r="K125" s="32">
        <v>0</v>
      </c>
      <c r="L125" s="31">
        <v>0</v>
      </c>
      <c r="M125" s="32">
        <v>0</v>
      </c>
      <c r="N125" s="31">
        <v>0</v>
      </c>
      <c r="O125" s="32">
        <v>0</v>
      </c>
      <c r="P125" s="31">
        <v>0</v>
      </c>
      <c r="Q125" s="32">
        <v>1</v>
      </c>
      <c r="R125" s="31">
        <v>850</v>
      </c>
      <c r="S125" s="32">
        <v>0</v>
      </c>
      <c r="T125" s="31">
        <v>0</v>
      </c>
      <c r="U125" s="32">
        <v>0</v>
      </c>
      <c r="V125" s="31">
        <v>0</v>
      </c>
      <c r="W125" s="32">
        <v>0</v>
      </c>
      <c r="X125" s="31">
        <v>0</v>
      </c>
      <c r="Y125" s="32">
        <v>0</v>
      </c>
      <c r="Z125" s="31">
        <v>0</v>
      </c>
      <c r="AA125" s="32">
        <v>0</v>
      </c>
      <c r="AB125" s="31">
        <v>0</v>
      </c>
      <c r="AC125" s="32">
        <v>1</v>
      </c>
      <c r="AD125" s="31">
        <v>850</v>
      </c>
      <c r="AE125" s="18"/>
    </row>
    <row r="126" spans="2:31" ht="14.25" customHeight="1" x14ac:dyDescent="0.2">
      <c r="B126" s="24"/>
      <c r="C126" s="101" t="s">
        <v>278</v>
      </c>
      <c r="D126" s="28">
        <v>4</v>
      </c>
      <c r="E126" s="33" t="s">
        <v>37</v>
      </c>
      <c r="F126" s="30">
        <f t="shared" si="10"/>
        <v>2000</v>
      </c>
      <c r="G126" s="32">
        <v>0</v>
      </c>
      <c r="H126" s="31">
        <v>0</v>
      </c>
      <c r="I126" s="32">
        <v>1</v>
      </c>
      <c r="J126" s="31">
        <v>1000</v>
      </c>
      <c r="K126" s="32">
        <v>0</v>
      </c>
      <c r="L126" s="31">
        <v>0</v>
      </c>
      <c r="M126" s="32">
        <v>0</v>
      </c>
      <c r="N126" s="31">
        <v>0</v>
      </c>
      <c r="O126" s="32">
        <v>0</v>
      </c>
      <c r="P126" s="31">
        <v>0</v>
      </c>
      <c r="Q126" s="32"/>
      <c r="R126" s="31"/>
      <c r="S126" s="32">
        <v>0</v>
      </c>
      <c r="T126" s="31">
        <v>0</v>
      </c>
      <c r="U126" s="32">
        <v>0</v>
      </c>
      <c r="V126" s="31">
        <v>0</v>
      </c>
      <c r="W126" s="32">
        <v>0</v>
      </c>
      <c r="X126" s="31">
        <v>0</v>
      </c>
      <c r="Y126" s="32">
        <v>0</v>
      </c>
      <c r="Z126" s="31">
        <v>0</v>
      </c>
      <c r="AA126" s="32">
        <v>0</v>
      </c>
      <c r="AB126" s="31">
        <v>0</v>
      </c>
      <c r="AC126" s="32">
        <v>1</v>
      </c>
      <c r="AD126" s="31">
        <v>1000</v>
      </c>
      <c r="AE126" s="18"/>
    </row>
    <row r="127" spans="2:31" ht="27.75" customHeight="1" x14ac:dyDescent="0.2">
      <c r="B127" s="19">
        <v>2500</v>
      </c>
      <c r="C127" s="20" t="s">
        <v>105</v>
      </c>
      <c r="D127" s="34"/>
      <c r="E127" s="19"/>
      <c r="F127" s="25">
        <f>SUM(F128)</f>
        <v>43095</v>
      </c>
      <c r="G127" s="51"/>
      <c r="H127" s="25">
        <f>SUM(H128)</f>
        <v>485</v>
      </c>
      <c r="I127" s="51" t="s">
        <v>67</v>
      </c>
      <c r="J127" s="25">
        <f>SUM(J128)</f>
        <v>6697.5</v>
      </c>
      <c r="K127" s="51" t="s">
        <v>67</v>
      </c>
      <c r="L127" s="25">
        <f>SUM(L128)</f>
        <v>485</v>
      </c>
      <c r="M127" s="51" t="s">
        <v>67</v>
      </c>
      <c r="N127" s="25">
        <f>SUM(N128)</f>
        <v>6697.5</v>
      </c>
      <c r="O127" s="51" t="s">
        <v>67</v>
      </c>
      <c r="P127" s="25">
        <f>SUM(P128)</f>
        <v>485</v>
      </c>
      <c r="Q127" s="51" t="s">
        <v>67</v>
      </c>
      <c r="R127" s="25">
        <f>SUM(R128)</f>
        <v>6697.5</v>
      </c>
      <c r="S127" s="51" t="s">
        <v>67</v>
      </c>
      <c r="T127" s="25">
        <f>SUM(T128)</f>
        <v>485</v>
      </c>
      <c r="U127" s="51" t="s">
        <v>67</v>
      </c>
      <c r="V127" s="25">
        <f>SUM(V128)</f>
        <v>6697.5</v>
      </c>
      <c r="W127" s="51" t="s">
        <v>67</v>
      </c>
      <c r="X127" s="25">
        <f>SUM(X128)</f>
        <v>485</v>
      </c>
      <c r="Y127" s="51" t="s">
        <v>67</v>
      </c>
      <c r="Z127" s="25">
        <f>SUM(Z128)</f>
        <v>6697.5</v>
      </c>
      <c r="AA127" s="51" t="s">
        <v>67</v>
      </c>
      <c r="AB127" s="25">
        <f>SUM(AB128)</f>
        <v>485</v>
      </c>
      <c r="AC127" s="51" t="s">
        <v>67</v>
      </c>
      <c r="AD127" s="25">
        <f>SUM(AD128)</f>
        <v>6697.5</v>
      </c>
      <c r="AE127" s="18"/>
    </row>
    <row r="128" spans="2:31" ht="22.5" customHeight="1" x14ac:dyDescent="0.2">
      <c r="B128" s="24">
        <v>256</v>
      </c>
      <c r="C128" s="20" t="s">
        <v>106</v>
      </c>
      <c r="D128" s="34"/>
      <c r="E128" s="33"/>
      <c r="F128" s="25">
        <f>SUM(F129:F130:F132)</f>
        <v>43095</v>
      </c>
      <c r="G128" s="44"/>
      <c r="H128" s="43">
        <f>H129+H130+H131+H132</f>
        <v>485</v>
      </c>
      <c r="I128" s="43"/>
      <c r="J128" s="43">
        <f t="shared" ref="J128:AD128" si="11">J129+J130+J131+J132</f>
        <v>6697.5</v>
      </c>
      <c r="K128" s="43"/>
      <c r="L128" s="43">
        <f t="shared" si="11"/>
        <v>485</v>
      </c>
      <c r="M128" s="43"/>
      <c r="N128" s="43">
        <f t="shared" si="11"/>
        <v>6697.5</v>
      </c>
      <c r="O128" s="43"/>
      <c r="P128" s="43">
        <f t="shared" si="11"/>
        <v>485</v>
      </c>
      <c r="Q128" s="43"/>
      <c r="R128" s="43">
        <f t="shared" si="11"/>
        <v>6697.5</v>
      </c>
      <c r="S128" s="43"/>
      <c r="T128" s="43">
        <f t="shared" si="11"/>
        <v>485</v>
      </c>
      <c r="U128" s="43"/>
      <c r="V128" s="43">
        <f t="shared" si="11"/>
        <v>6697.5</v>
      </c>
      <c r="W128" s="43"/>
      <c r="X128" s="43">
        <f t="shared" si="11"/>
        <v>485</v>
      </c>
      <c r="Y128" s="43"/>
      <c r="Z128" s="43">
        <f t="shared" si="11"/>
        <v>6697.5</v>
      </c>
      <c r="AA128" s="43"/>
      <c r="AB128" s="43">
        <f t="shared" si="11"/>
        <v>485</v>
      </c>
      <c r="AC128" s="43"/>
      <c r="AD128" s="43">
        <f t="shared" si="11"/>
        <v>6697.5</v>
      </c>
      <c r="AE128" s="18"/>
    </row>
    <row r="129" spans="2:31" ht="12.75" customHeight="1" x14ac:dyDescent="0.2">
      <c r="B129" s="24"/>
      <c r="C129" s="101" t="s">
        <v>74</v>
      </c>
      <c r="D129" s="28">
        <f t="shared" ref="D129" si="12">G129+I129+K129+M129+O129+Q129+S129+U129+W129+Y129+AA129+AC129</f>
        <v>60</v>
      </c>
      <c r="E129" s="29" t="s">
        <v>73</v>
      </c>
      <c r="F129" s="30">
        <f t="shared" ref="F129" si="13">SUM(H129,J129,L129,N129,P129,R129,T129,V129,X129,Z129,AB129,AD129)</f>
        <v>3000</v>
      </c>
      <c r="G129" s="32">
        <v>5</v>
      </c>
      <c r="H129" s="31">
        <v>250</v>
      </c>
      <c r="I129" s="32">
        <v>5</v>
      </c>
      <c r="J129" s="31">
        <v>250</v>
      </c>
      <c r="K129" s="32">
        <v>5</v>
      </c>
      <c r="L129" s="31">
        <v>250</v>
      </c>
      <c r="M129" s="32">
        <v>5</v>
      </c>
      <c r="N129" s="31">
        <v>250</v>
      </c>
      <c r="O129" s="32">
        <v>5</v>
      </c>
      <c r="P129" s="31">
        <v>250</v>
      </c>
      <c r="Q129" s="32">
        <v>5</v>
      </c>
      <c r="R129" s="31">
        <v>250</v>
      </c>
      <c r="S129" s="32">
        <v>5</v>
      </c>
      <c r="T129" s="31">
        <v>250</v>
      </c>
      <c r="U129" s="32">
        <v>5</v>
      </c>
      <c r="V129" s="31">
        <v>250</v>
      </c>
      <c r="W129" s="32">
        <v>5</v>
      </c>
      <c r="X129" s="31">
        <v>250</v>
      </c>
      <c r="Y129" s="32">
        <v>5</v>
      </c>
      <c r="Z129" s="31">
        <v>250</v>
      </c>
      <c r="AA129" s="32">
        <v>5</v>
      </c>
      <c r="AB129" s="31">
        <v>250</v>
      </c>
      <c r="AC129" s="32">
        <v>5</v>
      </c>
      <c r="AD129" s="31">
        <v>250</v>
      </c>
      <c r="AE129" s="18"/>
    </row>
    <row r="130" spans="2:31" ht="13.5" customHeight="1" x14ac:dyDescent="0.2">
      <c r="B130" s="24"/>
      <c r="C130" s="101" t="s">
        <v>302</v>
      </c>
      <c r="D130" s="34">
        <f t="shared" ref="D130:D145" si="14">G130+I130+K130+M130+O130+Q130+S130+U130+W130+Y130+AA130+AC130</f>
        <v>12</v>
      </c>
      <c r="E130" s="33" t="s">
        <v>37</v>
      </c>
      <c r="F130" s="37">
        <f t="shared" ref="F130:F132" si="15">SUM(H130,J130,L130,N130,P130,R130,T130,V130,X130,Z130,AB130,AD130)</f>
        <v>36000</v>
      </c>
      <c r="G130" s="44"/>
      <c r="H130" s="38"/>
      <c r="I130" s="44">
        <v>2</v>
      </c>
      <c r="J130" s="38">
        <v>6000</v>
      </c>
      <c r="K130" s="44"/>
      <c r="L130" s="38"/>
      <c r="M130" s="44">
        <v>2</v>
      </c>
      <c r="N130" s="38">
        <v>6000</v>
      </c>
      <c r="O130" s="44"/>
      <c r="P130" s="38"/>
      <c r="Q130" s="44">
        <v>2</v>
      </c>
      <c r="R130" s="38">
        <v>6000</v>
      </c>
      <c r="S130" s="44"/>
      <c r="T130" s="38"/>
      <c r="U130" s="44">
        <v>2</v>
      </c>
      <c r="V130" s="38">
        <v>6000</v>
      </c>
      <c r="W130" s="44"/>
      <c r="X130" s="38"/>
      <c r="Y130" s="44">
        <v>2</v>
      </c>
      <c r="Z130" s="38">
        <v>6000</v>
      </c>
      <c r="AA130" s="44"/>
      <c r="AB130" s="38"/>
      <c r="AC130" s="44">
        <v>2</v>
      </c>
      <c r="AD130" s="38">
        <v>6000</v>
      </c>
      <c r="AE130" s="18"/>
    </row>
    <row r="131" spans="2:31" ht="13.5" customHeight="1" x14ac:dyDescent="0.2">
      <c r="B131" s="24"/>
      <c r="C131" s="101" t="s">
        <v>329</v>
      </c>
      <c r="D131" s="34">
        <f t="shared" si="14"/>
        <v>60</v>
      </c>
      <c r="E131" s="33" t="s">
        <v>36</v>
      </c>
      <c r="F131" s="37">
        <f t="shared" si="15"/>
        <v>2820</v>
      </c>
      <c r="G131" s="44">
        <v>5</v>
      </c>
      <c r="H131" s="38">
        <v>235</v>
      </c>
      <c r="I131" s="44">
        <v>5</v>
      </c>
      <c r="J131" s="38">
        <v>235</v>
      </c>
      <c r="K131" s="44">
        <v>5</v>
      </c>
      <c r="L131" s="38">
        <v>235</v>
      </c>
      <c r="M131" s="44">
        <v>5</v>
      </c>
      <c r="N131" s="38">
        <v>235</v>
      </c>
      <c r="O131" s="44">
        <v>5</v>
      </c>
      <c r="P131" s="38">
        <v>235</v>
      </c>
      <c r="Q131" s="44">
        <v>5</v>
      </c>
      <c r="R131" s="38">
        <v>235</v>
      </c>
      <c r="S131" s="44">
        <v>5</v>
      </c>
      <c r="T131" s="38">
        <v>235</v>
      </c>
      <c r="U131" s="44">
        <v>5</v>
      </c>
      <c r="V131" s="38">
        <v>235</v>
      </c>
      <c r="W131" s="44">
        <v>5</v>
      </c>
      <c r="X131" s="38">
        <v>235</v>
      </c>
      <c r="Y131" s="44">
        <v>5</v>
      </c>
      <c r="Z131" s="38">
        <v>235</v>
      </c>
      <c r="AA131" s="44">
        <v>5</v>
      </c>
      <c r="AB131" s="38">
        <v>235</v>
      </c>
      <c r="AC131" s="44">
        <v>5</v>
      </c>
      <c r="AD131" s="38">
        <v>235</v>
      </c>
      <c r="AE131" s="18"/>
    </row>
    <row r="132" spans="2:31" ht="13.5" customHeight="1" x14ac:dyDescent="0.2">
      <c r="B132" s="24"/>
      <c r="C132" s="101" t="s">
        <v>107</v>
      </c>
      <c r="D132" s="34">
        <f t="shared" si="14"/>
        <v>12</v>
      </c>
      <c r="E132" s="33" t="s">
        <v>37</v>
      </c>
      <c r="F132" s="37">
        <f t="shared" si="15"/>
        <v>1275</v>
      </c>
      <c r="G132" s="44"/>
      <c r="H132" s="38"/>
      <c r="I132" s="44">
        <v>2</v>
      </c>
      <c r="J132" s="38">
        <v>212.5</v>
      </c>
      <c r="K132" s="44"/>
      <c r="L132" s="38"/>
      <c r="M132" s="44">
        <v>2</v>
      </c>
      <c r="N132" s="38">
        <v>212.5</v>
      </c>
      <c r="O132" s="44"/>
      <c r="P132" s="38"/>
      <c r="Q132" s="44">
        <v>2</v>
      </c>
      <c r="R132" s="38">
        <v>212.5</v>
      </c>
      <c r="S132" s="44"/>
      <c r="T132" s="38"/>
      <c r="U132" s="44">
        <v>2</v>
      </c>
      <c r="V132" s="38">
        <v>212.5</v>
      </c>
      <c r="W132" s="44"/>
      <c r="X132" s="38"/>
      <c r="Y132" s="44">
        <v>2</v>
      </c>
      <c r="Z132" s="38">
        <v>212.5</v>
      </c>
      <c r="AA132" s="44"/>
      <c r="AB132" s="38"/>
      <c r="AC132" s="44">
        <v>2</v>
      </c>
      <c r="AD132" s="38">
        <v>212.5</v>
      </c>
      <c r="AE132" s="18"/>
    </row>
    <row r="133" spans="2:31" ht="15" customHeight="1" x14ac:dyDescent="0.2">
      <c r="B133" s="19">
        <v>2600</v>
      </c>
      <c r="C133" s="20" t="s">
        <v>108</v>
      </c>
      <c r="D133" s="34"/>
      <c r="E133" s="19"/>
      <c r="F133" s="43">
        <f>SUM(F134)</f>
        <v>177232.8</v>
      </c>
      <c r="G133" s="41"/>
      <c r="H133" s="43">
        <f>SUM(H134)</f>
        <v>14769.400000000001</v>
      </c>
      <c r="I133" s="41" t="s">
        <v>67</v>
      </c>
      <c r="J133" s="43">
        <f>SUM(J134)</f>
        <v>14769.400000000001</v>
      </c>
      <c r="K133" s="41" t="s">
        <v>67</v>
      </c>
      <c r="L133" s="43">
        <f>SUM(L134)</f>
        <v>14769.400000000001</v>
      </c>
      <c r="M133" s="41" t="s">
        <v>67</v>
      </c>
      <c r="N133" s="43">
        <f>SUM(N134)</f>
        <v>14769.400000000001</v>
      </c>
      <c r="O133" s="41" t="s">
        <v>67</v>
      </c>
      <c r="P133" s="43">
        <f>SUM(P134)</f>
        <v>14769.400000000001</v>
      </c>
      <c r="Q133" s="41" t="s">
        <v>67</v>
      </c>
      <c r="R133" s="43">
        <f>SUM(R134)</f>
        <v>14769.400000000001</v>
      </c>
      <c r="S133" s="41" t="s">
        <v>67</v>
      </c>
      <c r="T133" s="43">
        <f>SUM(T134)</f>
        <v>14769.400000000001</v>
      </c>
      <c r="U133" s="41" t="s">
        <v>67</v>
      </c>
      <c r="V133" s="43">
        <f>SUM(V134)</f>
        <v>14769.400000000001</v>
      </c>
      <c r="W133" s="41" t="s">
        <v>67</v>
      </c>
      <c r="X133" s="43">
        <f>SUM(X134)</f>
        <v>14769.400000000001</v>
      </c>
      <c r="Y133" s="41" t="s">
        <v>67</v>
      </c>
      <c r="Z133" s="43">
        <f>SUM(Z134)</f>
        <v>14769.400000000001</v>
      </c>
      <c r="AA133" s="41" t="s">
        <v>67</v>
      </c>
      <c r="AB133" s="43">
        <f>SUM(AB134)</f>
        <v>14769.400000000001</v>
      </c>
      <c r="AC133" s="41" t="s">
        <v>67</v>
      </c>
      <c r="AD133" s="43">
        <f>SUM(AD134)</f>
        <v>14769.400000000001</v>
      </c>
      <c r="AE133" s="18"/>
    </row>
    <row r="134" spans="2:31" ht="14.25" customHeight="1" x14ac:dyDescent="0.2">
      <c r="B134" s="24">
        <v>261</v>
      </c>
      <c r="C134" s="20" t="s">
        <v>109</v>
      </c>
      <c r="D134" s="28"/>
      <c r="E134" s="19"/>
      <c r="F134" s="25">
        <f>SUM(F135:F137)</f>
        <v>177232.8</v>
      </c>
      <c r="G134" s="39"/>
      <c r="H134" s="25">
        <f>SUM(H135:H137)</f>
        <v>14769.400000000001</v>
      </c>
      <c r="I134" s="26"/>
      <c r="J134" s="25">
        <f>SUM(J135:J137)</f>
        <v>14769.400000000001</v>
      </c>
      <c r="K134" s="26"/>
      <c r="L134" s="25">
        <f>SUM(L135:L137)</f>
        <v>14769.400000000001</v>
      </c>
      <c r="M134" s="26"/>
      <c r="N134" s="25">
        <f>SUM(N135:N137)</f>
        <v>14769.400000000001</v>
      </c>
      <c r="O134" s="26"/>
      <c r="P134" s="25">
        <f>SUM(P135:P137)</f>
        <v>14769.400000000001</v>
      </c>
      <c r="Q134" s="26"/>
      <c r="R134" s="25">
        <f>SUM(R135:R137)</f>
        <v>14769.400000000001</v>
      </c>
      <c r="S134" s="26"/>
      <c r="T134" s="25">
        <f>SUM(T135:T137)</f>
        <v>14769.400000000001</v>
      </c>
      <c r="U134" s="26"/>
      <c r="V134" s="25">
        <f>SUM(V135:V137)</f>
        <v>14769.400000000001</v>
      </c>
      <c r="W134" s="26"/>
      <c r="X134" s="25">
        <f>SUM(X135:X137)</f>
        <v>14769.400000000001</v>
      </c>
      <c r="Y134" s="26"/>
      <c r="Z134" s="25">
        <f>SUM(Z135:Z137)</f>
        <v>14769.400000000001</v>
      </c>
      <c r="AA134" s="26"/>
      <c r="AB134" s="25">
        <f>SUM(AB135:AB137)</f>
        <v>14769.400000000001</v>
      </c>
      <c r="AC134" s="26"/>
      <c r="AD134" s="25">
        <f>SUM(AD135:AD137)</f>
        <v>14769.400000000001</v>
      </c>
      <c r="AE134" s="18"/>
    </row>
    <row r="135" spans="2:31" ht="12" customHeight="1" x14ac:dyDescent="0.2">
      <c r="B135" s="24"/>
      <c r="C135" s="101" t="s">
        <v>110</v>
      </c>
      <c r="D135" s="34">
        <f t="shared" si="14"/>
        <v>120</v>
      </c>
      <c r="E135" s="33" t="s">
        <v>349</v>
      </c>
      <c r="F135" s="37">
        <f>SUM(H135,J135,L135,N135,P135,R135,T135,V135,X135,Z135,AB135,AD135)</f>
        <v>59077.68</v>
      </c>
      <c r="G135" s="44">
        <v>10</v>
      </c>
      <c r="H135" s="38">
        <v>4923.1400000000003</v>
      </c>
      <c r="I135" s="44">
        <v>10</v>
      </c>
      <c r="J135" s="38">
        <v>4923.1400000000003</v>
      </c>
      <c r="K135" s="44">
        <v>10</v>
      </c>
      <c r="L135" s="38">
        <v>4923.1400000000003</v>
      </c>
      <c r="M135" s="44">
        <v>10</v>
      </c>
      <c r="N135" s="38">
        <v>4923.1400000000003</v>
      </c>
      <c r="O135" s="44">
        <v>10</v>
      </c>
      <c r="P135" s="38">
        <v>4923.1400000000003</v>
      </c>
      <c r="Q135" s="44">
        <v>10</v>
      </c>
      <c r="R135" s="38">
        <v>4923.1400000000003</v>
      </c>
      <c r="S135" s="44">
        <v>10</v>
      </c>
      <c r="T135" s="38">
        <v>4923.1400000000003</v>
      </c>
      <c r="U135" s="44">
        <v>10</v>
      </c>
      <c r="V135" s="38">
        <v>4923.1400000000003</v>
      </c>
      <c r="W135" s="44">
        <v>10</v>
      </c>
      <c r="X135" s="38">
        <v>4923.1400000000003</v>
      </c>
      <c r="Y135" s="44">
        <v>10</v>
      </c>
      <c r="Z135" s="38">
        <v>4923.1400000000003</v>
      </c>
      <c r="AA135" s="44">
        <v>10</v>
      </c>
      <c r="AB135" s="38">
        <v>4923.1400000000003</v>
      </c>
      <c r="AC135" s="44">
        <v>10</v>
      </c>
      <c r="AD135" s="38">
        <v>4923.1400000000003</v>
      </c>
      <c r="AE135" s="18"/>
    </row>
    <row r="136" spans="2:31" ht="12" customHeight="1" x14ac:dyDescent="0.2">
      <c r="B136" s="24"/>
      <c r="C136" s="101" t="s">
        <v>111</v>
      </c>
      <c r="D136" s="28">
        <f t="shared" si="14"/>
        <v>6000</v>
      </c>
      <c r="E136" s="33" t="s">
        <v>349</v>
      </c>
      <c r="F136" s="30">
        <f>SUM(H136,J136,L136,N136,P136,R136,T136,V136,X136,Z136,AB136,AD136)</f>
        <v>59077.55999999999</v>
      </c>
      <c r="G136" s="32">
        <v>500</v>
      </c>
      <c r="H136" s="31">
        <v>4923.13</v>
      </c>
      <c r="I136" s="32">
        <v>500</v>
      </c>
      <c r="J136" s="31">
        <v>4923.13</v>
      </c>
      <c r="K136" s="32">
        <v>500</v>
      </c>
      <c r="L136" s="31">
        <v>4923.13</v>
      </c>
      <c r="M136" s="32">
        <v>500</v>
      </c>
      <c r="N136" s="31">
        <v>4923.13</v>
      </c>
      <c r="O136" s="32">
        <v>500</v>
      </c>
      <c r="P136" s="31">
        <v>4923.13</v>
      </c>
      <c r="Q136" s="32">
        <v>500</v>
      </c>
      <c r="R136" s="31">
        <v>4923.13</v>
      </c>
      <c r="S136" s="32">
        <v>500</v>
      </c>
      <c r="T136" s="31">
        <v>4923.13</v>
      </c>
      <c r="U136" s="32">
        <v>500</v>
      </c>
      <c r="V136" s="31">
        <v>4923.13</v>
      </c>
      <c r="W136" s="32">
        <v>500</v>
      </c>
      <c r="X136" s="31">
        <v>4923.13</v>
      </c>
      <c r="Y136" s="32">
        <v>500</v>
      </c>
      <c r="Z136" s="31">
        <v>4923.13</v>
      </c>
      <c r="AA136" s="32">
        <v>500</v>
      </c>
      <c r="AB136" s="31">
        <v>4923.13</v>
      </c>
      <c r="AC136" s="32">
        <v>500</v>
      </c>
      <c r="AD136" s="31">
        <v>4923.13</v>
      </c>
      <c r="AE136" s="18"/>
    </row>
    <row r="137" spans="2:31" ht="12.75" customHeight="1" x14ac:dyDescent="0.2">
      <c r="B137" s="24"/>
      <c r="C137" s="101" t="s">
        <v>112</v>
      </c>
      <c r="D137" s="28">
        <f t="shared" si="14"/>
        <v>5400</v>
      </c>
      <c r="E137" s="33" t="s">
        <v>349</v>
      </c>
      <c r="F137" s="30">
        <f>SUM(H137,J137,L137,N137,P137,R137,T137,V137,X137,Z137,AB137,AD137)</f>
        <v>59077.55999999999</v>
      </c>
      <c r="G137" s="32">
        <v>450</v>
      </c>
      <c r="H137" s="31">
        <v>4923.13</v>
      </c>
      <c r="I137" s="32">
        <v>450</v>
      </c>
      <c r="J137" s="31">
        <v>4923.13</v>
      </c>
      <c r="K137" s="32">
        <v>450</v>
      </c>
      <c r="L137" s="31">
        <v>4923.13</v>
      </c>
      <c r="M137" s="32">
        <v>450</v>
      </c>
      <c r="N137" s="31">
        <v>4923.13</v>
      </c>
      <c r="O137" s="32">
        <v>450</v>
      </c>
      <c r="P137" s="31">
        <v>4923.13</v>
      </c>
      <c r="Q137" s="32">
        <v>450</v>
      </c>
      <c r="R137" s="31">
        <v>4923.13</v>
      </c>
      <c r="S137" s="32">
        <v>450</v>
      </c>
      <c r="T137" s="31">
        <v>4923.13</v>
      </c>
      <c r="U137" s="32">
        <v>450</v>
      </c>
      <c r="V137" s="31">
        <v>4923.13</v>
      </c>
      <c r="W137" s="32">
        <v>450</v>
      </c>
      <c r="X137" s="31">
        <v>4923.13</v>
      </c>
      <c r="Y137" s="32">
        <v>450</v>
      </c>
      <c r="Z137" s="31">
        <v>4923.13</v>
      </c>
      <c r="AA137" s="32">
        <v>450</v>
      </c>
      <c r="AB137" s="31">
        <v>4923.13</v>
      </c>
      <c r="AC137" s="32">
        <v>450</v>
      </c>
      <c r="AD137" s="31">
        <v>4923.13</v>
      </c>
      <c r="AE137" s="18"/>
    </row>
    <row r="138" spans="2:31" ht="24.75" customHeight="1" x14ac:dyDescent="0.2">
      <c r="B138" s="19">
        <v>2700</v>
      </c>
      <c r="C138" s="20" t="s">
        <v>113</v>
      </c>
      <c r="D138" s="28"/>
      <c r="E138" s="22"/>
      <c r="F138" s="23">
        <f>SUM(F139,F142,F144,F146)</f>
        <v>43729.799999999996</v>
      </c>
      <c r="G138" s="39"/>
      <c r="H138" s="23">
        <f>SUM(H139,H144,H146)</f>
        <v>6297.8899999999994</v>
      </c>
      <c r="I138" s="39" t="s">
        <v>67</v>
      </c>
      <c r="J138" s="23">
        <f>SUM(J139,J144,J146)</f>
        <v>1259.57</v>
      </c>
      <c r="K138" s="39" t="s">
        <v>67</v>
      </c>
      <c r="L138" s="23">
        <f>SUM(L139,L144,L146)</f>
        <v>1759.57</v>
      </c>
      <c r="M138" s="39" t="s">
        <v>67</v>
      </c>
      <c r="N138" s="23">
        <f>SUM(N139,N144,N146)</f>
        <v>12297.89</v>
      </c>
      <c r="O138" s="39" t="s">
        <v>67</v>
      </c>
      <c r="P138" s="23">
        <f>SUM(P139,P144,P146)</f>
        <v>1259.57</v>
      </c>
      <c r="Q138" s="39" t="s">
        <v>67</v>
      </c>
      <c r="R138" s="23">
        <f>SUM(R139,R144,R146)</f>
        <v>1259.57</v>
      </c>
      <c r="S138" s="39" t="s">
        <v>67</v>
      </c>
      <c r="T138" s="23">
        <f>SUM(T139,T144,T146)</f>
        <v>2259.5699999999997</v>
      </c>
      <c r="U138" s="39" t="s">
        <v>67</v>
      </c>
      <c r="V138" s="23">
        <f>SUM(V139,V144,V146)</f>
        <v>6297.8899999999994</v>
      </c>
      <c r="W138" s="39" t="s">
        <v>67</v>
      </c>
      <c r="X138" s="23">
        <f>SUM(X139,X144,X146)</f>
        <v>1259.57</v>
      </c>
      <c r="Y138" s="39" t="s">
        <v>67</v>
      </c>
      <c r="Z138" s="23">
        <f>SUM(Z139,Z144,Z146)</f>
        <v>1259.57</v>
      </c>
      <c r="AA138" s="39" t="s">
        <v>67</v>
      </c>
      <c r="AB138" s="23">
        <f>SUM(AB139,AB144,AB146)</f>
        <v>1259.57</v>
      </c>
      <c r="AC138" s="39" t="s">
        <v>67</v>
      </c>
      <c r="AD138" s="23">
        <f>SUM(AD139,AD144,AD146)</f>
        <v>1259.57</v>
      </c>
      <c r="AE138" s="18"/>
    </row>
    <row r="139" spans="2:31" ht="15" customHeight="1" x14ac:dyDescent="0.2">
      <c r="B139" s="24">
        <v>271</v>
      </c>
      <c r="C139" s="20" t="s">
        <v>114</v>
      </c>
      <c r="D139" s="28"/>
      <c r="E139" s="19"/>
      <c r="F139" s="25">
        <f>SUM(F140:F141)</f>
        <v>30229.799999999996</v>
      </c>
      <c r="G139" s="39"/>
      <c r="H139" s="26">
        <f>H140+H141</f>
        <v>6297.8899999999994</v>
      </c>
      <c r="I139" s="26"/>
      <c r="J139" s="26">
        <f t="shared" ref="J139:AD139" si="16">J140+J141</f>
        <v>1259.57</v>
      </c>
      <c r="K139" s="26"/>
      <c r="L139" s="26">
        <f t="shared" si="16"/>
        <v>1259.57</v>
      </c>
      <c r="M139" s="26"/>
      <c r="N139" s="26">
        <f t="shared" si="16"/>
        <v>6297.8899999999994</v>
      </c>
      <c r="O139" s="26"/>
      <c r="P139" s="26">
        <f t="shared" si="16"/>
        <v>1259.57</v>
      </c>
      <c r="Q139" s="26"/>
      <c r="R139" s="26">
        <f t="shared" si="16"/>
        <v>1259.57</v>
      </c>
      <c r="S139" s="26"/>
      <c r="T139" s="26">
        <f t="shared" si="16"/>
        <v>1259.57</v>
      </c>
      <c r="U139" s="26"/>
      <c r="V139" s="26">
        <f t="shared" si="16"/>
        <v>6297.8899999999994</v>
      </c>
      <c r="W139" s="26"/>
      <c r="X139" s="26">
        <f t="shared" si="16"/>
        <v>1259.57</v>
      </c>
      <c r="Y139" s="26"/>
      <c r="Z139" s="26">
        <f t="shared" si="16"/>
        <v>1259.57</v>
      </c>
      <c r="AA139" s="26"/>
      <c r="AB139" s="26">
        <f t="shared" si="16"/>
        <v>1259.57</v>
      </c>
      <c r="AC139" s="26"/>
      <c r="AD139" s="26">
        <f t="shared" si="16"/>
        <v>1259.57</v>
      </c>
      <c r="AE139" s="18"/>
    </row>
    <row r="140" spans="2:31" ht="14.25" customHeight="1" x14ac:dyDescent="0.2">
      <c r="B140" s="24"/>
      <c r="C140" s="101" t="s">
        <v>115</v>
      </c>
      <c r="D140" s="28">
        <f t="shared" si="14"/>
        <v>51</v>
      </c>
      <c r="E140" s="33" t="s">
        <v>37</v>
      </c>
      <c r="F140" s="30">
        <f t="shared" ref="F140:F148" si="17">SUM(H140,J140,L140,N140,P140,R140,T140,V140,X140,Z140,AB140,AD140)</f>
        <v>15114.96</v>
      </c>
      <c r="G140" s="32">
        <v>17</v>
      </c>
      <c r="H140" s="31">
        <v>5038.32</v>
      </c>
      <c r="I140" s="32">
        <v>0</v>
      </c>
      <c r="J140" s="31">
        <v>0</v>
      </c>
      <c r="K140" s="32">
        <v>0</v>
      </c>
      <c r="L140" s="31">
        <v>0</v>
      </c>
      <c r="M140" s="32">
        <v>17</v>
      </c>
      <c r="N140" s="31">
        <v>5038.32</v>
      </c>
      <c r="O140" s="32">
        <v>0</v>
      </c>
      <c r="P140" s="31">
        <v>0</v>
      </c>
      <c r="Q140" s="32">
        <v>0</v>
      </c>
      <c r="R140" s="31">
        <v>0</v>
      </c>
      <c r="S140" s="32">
        <v>0</v>
      </c>
      <c r="T140" s="31">
        <v>0</v>
      </c>
      <c r="U140" s="32">
        <v>17</v>
      </c>
      <c r="V140" s="31">
        <v>5038.32</v>
      </c>
      <c r="W140" s="32">
        <v>0</v>
      </c>
      <c r="X140" s="31">
        <v>0</v>
      </c>
      <c r="Y140" s="32">
        <v>0</v>
      </c>
      <c r="Z140" s="31">
        <v>0</v>
      </c>
      <c r="AA140" s="32">
        <v>0</v>
      </c>
      <c r="AB140" s="31">
        <v>0</v>
      </c>
      <c r="AC140" s="32">
        <v>0</v>
      </c>
      <c r="AD140" s="31">
        <v>0</v>
      </c>
      <c r="AE140" s="18"/>
    </row>
    <row r="141" spans="2:31" ht="12.75" customHeight="1" x14ac:dyDescent="0.2">
      <c r="B141" s="24"/>
      <c r="C141" s="101" t="s">
        <v>116</v>
      </c>
      <c r="D141" s="28">
        <f t="shared" si="14"/>
        <v>60</v>
      </c>
      <c r="E141" s="33" t="s">
        <v>37</v>
      </c>
      <c r="F141" s="30">
        <f t="shared" si="17"/>
        <v>15114.839999999998</v>
      </c>
      <c r="G141" s="32">
        <v>5</v>
      </c>
      <c r="H141" s="31">
        <v>1259.57</v>
      </c>
      <c r="I141" s="32">
        <v>5</v>
      </c>
      <c r="J141" s="31">
        <v>1259.57</v>
      </c>
      <c r="K141" s="32">
        <v>5</v>
      </c>
      <c r="L141" s="31">
        <v>1259.57</v>
      </c>
      <c r="M141" s="32">
        <v>5</v>
      </c>
      <c r="N141" s="31">
        <v>1259.57</v>
      </c>
      <c r="O141" s="32">
        <v>5</v>
      </c>
      <c r="P141" s="31">
        <v>1259.57</v>
      </c>
      <c r="Q141" s="32">
        <v>5</v>
      </c>
      <c r="R141" s="31">
        <v>1259.57</v>
      </c>
      <c r="S141" s="32">
        <v>5</v>
      </c>
      <c r="T141" s="31">
        <v>1259.57</v>
      </c>
      <c r="U141" s="32">
        <v>5</v>
      </c>
      <c r="V141" s="31">
        <v>1259.57</v>
      </c>
      <c r="W141" s="32">
        <v>5</v>
      </c>
      <c r="X141" s="31">
        <v>1259.57</v>
      </c>
      <c r="Y141" s="32">
        <v>5</v>
      </c>
      <c r="Z141" s="31">
        <v>1259.57</v>
      </c>
      <c r="AA141" s="32">
        <v>5</v>
      </c>
      <c r="AB141" s="31">
        <v>1259.57</v>
      </c>
      <c r="AC141" s="32">
        <v>5</v>
      </c>
      <c r="AD141" s="31">
        <v>1259.57</v>
      </c>
      <c r="AE141" s="18"/>
    </row>
    <row r="142" spans="2:31" ht="15" customHeight="1" x14ac:dyDescent="0.2">
      <c r="B142" s="24">
        <v>272</v>
      </c>
      <c r="C142" s="20" t="s">
        <v>289</v>
      </c>
      <c r="D142" s="28"/>
      <c r="E142" s="33"/>
      <c r="F142" s="52">
        <f>F143</f>
        <v>6000</v>
      </c>
      <c r="G142" s="39"/>
      <c r="H142" s="23">
        <f>H143</f>
        <v>0</v>
      </c>
      <c r="I142" s="39"/>
      <c r="J142" s="23">
        <f>J143</f>
        <v>0</v>
      </c>
      <c r="K142" s="39"/>
      <c r="L142" s="23">
        <f>L143</f>
        <v>0</v>
      </c>
      <c r="M142" s="39"/>
      <c r="N142" s="23">
        <f>N143</f>
        <v>2000</v>
      </c>
      <c r="O142" s="39"/>
      <c r="P142" s="23"/>
      <c r="Q142" s="39"/>
      <c r="R142" s="23">
        <f>R143</f>
        <v>0</v>
      </c>
      <c r="S142" s="39"/>
      <c r="T142" s="23">
        <f>T143</f>
        <v>2000</v>
      </c>
      <c r="U142" s="39"/>
      <c r="V142" s="23">
        <f>V143</f>
        <v>0</v>
      </c>
      <c r="W142" s="39"/>
      <c r="X142" s="23">
        <f>X143</f>
        <v>0</v>
      </c>
      <c r="Y142" s="39"/>
      <c r="Z142" s="23">
        <f>Z143</f>
        <v>0</v>
      </c>
      <c r="AA142" s="39"/>
      <c r="AB142" s="23">
        <f>AB143</f>
        <v>2000</v>
      </c>
      <c r="AC142" s="39"/>
      <c r="AD142" s="23"/>
      <c r="AE142" s="18"/>
    </row>
    <row r="143" spans="2:31" ht="13.5" customHeight="1" x14ac:dyDescent="0.2">
      <c r="B143" s="24"/>
      <c r="C143" s="101" t="s">
        <v>290</v>
      </c>
      <c r="D143" s="28">
        <f t="shared" si="14"/>
        <v>6</v>
      </c>
      <c r="E143" s="33" t="s">
        <v>37</v>
      </c>
      <c r="F143" s="30">
        <f t="shared" si="17"/>
        <v>6000</v>
      </c>
      <c r="G143" s="32">
        <v>0</v>
      </c>
      <c r="H143" s="31">
        <v>0</v>
      </c>
      <c r="I143" s="32">
        <v>0</v>
      </c>
      <c r="J143" s="31">
        <v>0</v>
      </c>
      <c r="K143" s="32">
        <v>0</v>
      </c>
      <c r="L143" s="31">
        <v>0</v>
      </c>
      <c r="M143" s="32">
        <v>2</v>
      </c>
      <c r="N143" s="31">
        <v>2000</v>
      </c>
      <c r="O143" s="32">
        <v>0</v>
      </c>
      <c r="P143" s="31">
        <v>0</v>
      </c>
      <c r="Q143" s="32">
        <v>0</v>
      </c>
      <c r="R143" s="31">
        <v>0</v>
      </c>
      <c r="S143" s="32">
        <v>2</v>
      </c>
      <c r="T143" s="31">
        <v>2000</v>
      </c>
      <c r="U143" s="32">
        <v>0</v>
      </c>
      <c r="V143" s="32">
        <v>0</v>
      </c>
      <c r="W143" s="31">
        <v>0</v>
      </c>
      <c r="X143" s="31">
        <v>0</v>
      </c>
      <c r="Y143" s="32">
        <v>0</v>
      </c>
      <c r="Z143" s="31">
        <v>0</v>
      </c>
      <c r="AA143" s="32">
        <v>2</v>
      </c>
      <c r="AB143" s="31">
        <v>2000</v>
      </c>
      <c r="AC143" s="32">
        <v>0</v>
      </c>
      <c r="AD143" s="31">
        <v>0</v>
      </c>
      <c r="AE143" s="18"/>
    </row>
    <row r="144" spans="2:31" ht="13.5" customHeight="1" x14ac:dyDescent="0.2">
      <c r="B144" s="24">
        <v>273</v>
      </c>
      <c r="C144" s="20" t="s">
        <v>117</v>
      </c>
      <c r="D144" s="28"/>
      <c r="E144" s="19"/>
      <c r="F144" s="52">
        <f>SUM(H144,J144,L144,N144,P144,R144,T144,V144,X144,Z144,AB144,AD144)</f>
        <v>500</v>
      </c>
      <c r="G144" s="39"/>
      <c r="H144" s="25">
        <f>SUM(H145:H145)</f>
        <v>0</v>
      </c>
      <c r="I144" s="26"/>
      <c r="J144" s="25">
        <f>SUM(J145:J145)</f>
        <v>0</v>
      </c>
      <c r="K144" s="26"/>
      <c r="L144" s="25">
        <f>SUM(L145:L145)</f>
        <v>500</v>
      </c>
      <c r="M144" s="26"/>
      <c r="N144" s="25">
        <f>SUM(N145:N145)</f>
        <v>0</v>
      </c>
      <c r="O144" s="26"/>
      <c r="P144" s="25">
        <f>SUM(P145:P145)</f>
        <v>0</v>
      </c>
      <c r="Q144" s="26"/>
      <c r="R144" s="25">
        <f>SUM(R145:R145)</f>
        <v>0</v>
      </c>
      <c r="S144" s="26"/>
      <c r="T144" s="25">
        <f>SUM(T145:T145)</f>
        <v>0</v>
      </c>
      <c r="U144" s="26"/>
      <c r="V144" s="25">
        <f>SUM(V145:V145)</f>
        <v>0</v>
      </c>
      <c r="W144" s="26"/>
      <c r="X144" s="25">
        <f>SUM(X145:X145)</f>
        <v>0</v>
      </c>
      <c r="Y144" s="26"/>
      <c r="Z144" s="25">
        <f>SUM(Z145:Z145)</f>
        <v>0</v>
      </c>
      <c r="AA144" s="26"/>
      <c r="AB144" s="25">
        <f>SUM(AB145:AB145)</f>
        <v>0</v>
      </c>
      <c r="AC144" s="26"/>
      <c r="AD144" s="25">
        <f>SUM(AD145:AD145)</f>
        <v>0</v>
      </c>
      <c r="AE144" s="18"/>
    </row>
    <row r="145" spans="2:31" ht="13.5" customHeight="1" x14ac:dyDescent="0.2">
      <c r="B145" s="24"/>
      <c r="C145" s="101" t="s">
        <v>118</v>
      </c>
      <c r="D145" s="28">
        <f t="shared" si="14"/>
        <v>1</v>
      </c>
      <c r="E145" s="29" t="s">
        <v>37</v>
      </c>
      <c r="F145" s="30">
        <f t="shared" si="17"/>
        <v>500</v>
      </c>
      <c r="G145" s="32">
        <v>0</v>
      </c>
      <c r="H145" s="31">
        <v>0</v>
      </c>
      <c r="I145" s="32">
        <v>0</v>
      </c>
      <c r="J145" s="31">
        <v>0</v>
      </c>
      <c r="K145" s="32">
        <v>1</v>
      </c>
      <c r="L145" s="31">
        <v>500</v>
      </c>
      <c r="M145" s="32">
        <v>0</v>
      </c>
      <c r="N145" s="31">
        <v>0</v>
      </c>
      <c r="O145" s="32">
        <v>0</v>
      </c>
      <c r="P145" s="31">
        <v>0</v>
      </c>
      <c r="Q145" s="32">
        <v>0</v>
      </c>
      <c r="R145" s="31">
        <v>0</v>
      </c>
      <c r="S145" s="32">
        <v>0</v>
      </c>
      <c r="T145" s="31">
        <v>0</v>
      </c>
      <c r="U145" s="32">
        <v>0</v>
      </c>
      <c r="V145" s="31">
        <v>0</v>
      </c>
      <c r="W145" s="32">
        <v>0</v>
      </c>
      <c r="X145" s="31">
        <v>0</v>
      </c>
      <c r="Y145" s="32">
        <v>0</v>
      </c>
      <c r="Z145" s="31">
        <v>0</v>
      </c>
      <c r="AA145" s="32">
        <v>0</v>
      </c>
      <c r="AB145" s="31">
        <v>0</v>
      </c>
      <c r="AC145" s="32">
        <v>0</v>
      </c>
      <c r="AD145" s="31">
        <v>0</v>
      </c>
      <c r="AE145" s="18"/>
    </row>
    <row r="146" spans="2:31" ht="13.5" customHeight="1" x14ac:dyDescent="0.2">
      <c r="B146" s="24">
        <v>274</v>
      </c>
      <c r="C146" s="20" t="s">
        <v>119</v>
      </c>
      <c r="D146" s="28"/>
      <c r="E146" s="29"/>
      <c r="F146" s="52">
        <f>SUM(F147:F148)</f>
        <v>7000</v>
      </c>
      <c r="G146" s="32"/>
      <c r="H146" s="26">
        <f>H147+H148</f>
        <v>0</v>
      </c>
      <c r="I146" s="26"/>
      <c r="J146" s="26">
        <f t="shared" ref="J146:AD146" si="18">J147+J148</f>
        <v>0</v>
      </c>
      <c r="K146" s="26"/>
      <c r="L146" s="26">
        <f t="shared" si="18"/>
        <v>0</v>
      </c>
      <c r="M146" s="26"/>
      <c r="N146" s="26">
        <f t="shared" si="18"/>
        <v>6000</v>
      </c>
      <c r="O146" s="26"/>
      <c r="P146" s="26">
        <f t="shared" si="18"/>
        <v>0</v>
      </c>
      <c r="Q146" s="26"/>
      <c r="R146" s="26">
        <f t="shared" si="18"/>
        <v>0</v>
      </c>
      <c r="S146" s="26"/>
      <c r="T146" s="26">
        <f t="shared" si="18"/>
        <v>1000</v>
      </c>
      <c r="U146" s="26"/>
      <c r="V146" s="26">
        <f t="shared" si="18"/>
        <v>0</v>
      </c>
      <c r="W146" s="26"/>
      <c r="X146" s="26">
        <f t="shared" si="18"/>
        <v>0</v>
      </c>
      <c r="Y146" s="26"/>
      <c r="Z146" s="26">
        <f t="shared" si="18"/>
        <v>0</v>
      </c>
      <c r="AA146" s="26"/>
      <c r="AB146" s="26">
        <f t="shared" si="18"/>
        <v>0</v>
      </c>
      <c r="AC146" s="26"/>
      <c r="AD146" s="26">
        <f t="shared" si="18"/>
        <v>0</v>
      </c>
      <c r="AE146" s="18"/>
    </row>
    <row r="147" spans="2:31" ht="12.75" customHeight="1" x14ac:dyDescent="0.2">
      <c r="B147" s="24"/>
      <c r="C147" s="101" t="s">
        <v>120</v>
      </c>
      <c r="D147" s="28">
        <f t="shared" ref="D147:D202" si="19">G147+I147+K147+M147+O147+Q147+S147+U147+W147+Y147+AA147+AC147</f>
        <v>2</v>
      </c>
      <c r="E147" s="29" t="s">
        <v>37</v>
      </c>
      <c r="F147" s="30">
        <f t="shared" si="17"/>
        <v>2000</v>
      </c>
      <c r="G147" s="32">
        <v>0</v>
      </c>
      <c r="H147" s="31">
        <v>0</v>
      </c>
      <c r="I147" s="32">
        <v>0</v>
      </c>
      <c r="J147" s="31">
        <v>0</v>
      </c>
      <c r="K147" s="32">
        <v>0</v>
      </c>
      <c r="L147" s="31">
        <v>0</v>
      </c>
      <c r="M147" s="32">
        <v>1</v>
      </c>
      <c r="N147" s="31">
        <v>1000</v>
      </c>
      <c r="O147" s="32">
        <v>0</v>
      </c>
      <c r="P147" s="31">
        <v>0</v>
      </c>
      <c r="Q147" s="32">
        <v>0</v>
      </c>
      <c r="R147" s="31">
        <v>0</v>
      </c>
      <c r="S147" s="32">
        <v>1</v>
      </c>
      <c r="T147" s="31">
        <v>1000</v>
      </c>
      <c r="U147" s="32">
        <v>0</v>
      </c>
      <c r="V147" s="31">
        <v>0</v>
      </c>
      <c r="W147" s="32">
        <v>0</v>
      </c>
      <c r="X147" s="31">
        <v>0</v>
      </c>
      <c r="Y147" s="32">
        <v>0</v>
      </c>
      <c r="Z147" s="31">
        <v>0</v>
      </c>
      <c r="AA147" s="32">
        <v>0</v>
      </c>
      <c r="AB147" s="31">
        <v>0</v>
      </c>
      <c r="AC147" s="32">
        <v>0</v>
      </c>
      <c r="AD147" s="31">
        <v>0</v>
      </c>
      <c r="AE147" s="18"/>
    </row>
    <row r="148" spans="2:31" ht="12.75" customHeight="1" x14ac:dyDescent="0.2">
      <c r="B148" s="24"/>
      <c r="C148" s="101" t="s">
        <v>121</v>
      </c>
      <c r="D148" s="28">
        <f t="shared" si="19"/>
        <v>1</v>
      </c>
      <c r="E148" s="29" t="s">
        <v>314</v>
      </c>
      <c r="F148" s="30">
        <f t="shared" si="17"/>
        <v>5000</v>
      </c>
      <c r="G148" s="32">
        <v>0</v>
      </c>
      <c r="H148" s="31">
        <v>0</v>
      </c>
      <c r="I148" s="32">
        <v>0</v>
      </c>
      <c r="J148" s="31">
        <v>0</v>
      </c>
      <c r="K148" s="32">
        <v>0</v>
      </c>
      <c r="L148" s="31">
        <v>0</v>
      </c>
      <c r="M148" s="32">
        <v>1</v>
      </c>
      <c r="N148" s="31">
        <v>5000</v>
      </c>
      <c r="O148" s="32">
        <v>0</v>
      </c>
      <c r="P148" s="31">
        <v>0</v>
      </c>
      <c r="Q148" s="32">
        <v>0</v>
      </c>
      <c r="R148" s="31">
        <v>0</v>
      </c>
      <c r="S148" s="32">
        <v>0</v>
      </c>
      <c r="T148" s="31">
        <v>0</v>
      </c>
      <c r="U148" s="32">
        <v>0</v>
      </c>
      <c r="V148" s="31">
        <v>0</v>
      </c>
      <c r="W148" s="32">
        <v>0</v>
      </c>
      <c r="X148" s="31">
        <v>0</v>
      </c>
      <c r="Y148" s="32">
        <v>0</v>
      </c>
      <c r="Z148" s="31">
        <v>0</v>
      </c>
      <c r="AA148" s="32">
        <v>0</v>
      </c>
      <c r="AB148" s="31">
        <v>0</v>
      </c>
      <c r="AC148" s="32">
        <v>0</v>
      </c>
      <c r="AD148" s="31">
        <v>0</v>
      </c>
      <c r="AE148" s="18"/>
    </row>
    <row r="149" spans="2:31" ht="25.5" customHeight="1" x14ac:dyDescent="0.2">
      <c r="B149" s="19">
        <v>2900</v>
      </c>
      <c r="C149" s="20" t="s">
        <v>122</v>
      </c>
      <c r="D149" s="28"/>
      <c r="E149" s="22"/>
      <c r="F149" s="23">
        <f>SUM(F150,F155,F161,F167,F171,F183)</f>
        <v>257049.5</v>
      </c>
      <c r="G149" s="39"/>
      <c r="H149" s="23">
        <f>SUM(H150,H155,H161,H167,H171,H183)</f>
        <v>14437.89</v>
      </c>
      <c r="I149" s="39" t="s">
        <v>67</v>
      </c>
      <c r="J149" s="23">
        <f>SUM(J150,J155,J161,J167,J171,J183)</f>
        <v>36962.060000000005</v>
      </c>
      <c r="K149" s="39" t="s">
        <v>67</v>
      </c>
      <c r="L149" s="23">
        <f>SUM(L150,L155,L161,L167,L171,L183)</f>
        <v>13650</v>
      </c>
      <c r="M149" s="39" t="s">
        <v>67</v>
      </c>
      <c r="N149" s="23">
        <f>SUM(N150,N155,N161,N167,N171,N183)</f>
        <v>31772.85</v>
      </c>
      <c r="O149" s="39" t="s">
        <v>67</v>
      </c>
      <c r="P149" s="23">
        <f>SUM(P150,P155,P161,P167,P171,P183)</f>
        <v>6650</v>
      </c>
      <c r="Q149" s="39" t="s">
        <v>67</v>
      </c>
      <c r="R149" s="23">
        <f>SUM(R150,R155,R161,R167,R171,R183)</f>
        <v>26987.739999999998</v>
      </c>
      <c r="S149" s="39" t="s">
        <v>67</v>
      </c>
      <c r="T149" s="23">
        <f>SUM(T150,T155,T161,T167,T171,T183)</f>
        <v>21024.32</v>
      </c>
      <c r="U149" s="39" t="s">
        <v>67</v>
      </c>
      <c r="V149" s="23">
        <f>SUM(V150,V155,V161,V167,V171,V183)</f>
        <v>27287.739999999998</v>
      </c>
      <c r="W149" s="39" t="s">
        <v>67</v>
      </c>
      <c r="X149" s="23">
        <f>SUM(X150,X155,X161,X167,X171,X183)</f>
        <v>8139.21</v>
      </c>
      <c r="Y149" s="39" t="s">
        <v>67</v>
      </c>
      <c r="Z149" s="23">
        <f>SUM(Z150,Z155,Z161,Z167,Z171,Z183)</f>
        <v>37283.64</v>
      </c>
      <c r="AA149" s="39" t="s">
        <v>67</v>
      </c>
      <c r="AB149" s="23">
        <f>SUM(AB150,AB155,AB161,AB167,AB171,AB183)</f>
        <v>6150</v>
      </c>
      <c r="AC149" s="39" t="s">
        <v>67</v>
      </c>
      <c r="AD149" s="23">
        <f>SUM(AD150,AD155,AD161,AD167,AD171,AD183)</f>
        <v>26704.050000000003</v>
      </c>
      <c r="AE149" s="18"/>
    </row>
    <row r="150" spans="2:31" ht="13.5" customHeight="1" x14ac:dyDescent="0.2">
      <c r="B150" s="24">
        <v>291</v>
      </c>
      <c r="C150" s="20" t="s">
        <v>123</v>
      </c>
      <c r="D150" s="28"/>
      <c r="E150" s="19"/>
      <c r="F150" s="25">
        <f>SUM(F151:F154)</f>
        <v>23832.04</v>
      </c>
      <c r="G150" s="39"/>
      <c r="H150" s="23">
        <f>H151+H152+H153+H154</f>
        <v>0</v>
      </c>
      <c r="I150" s="23"/>
      <c r="J150" s="23">
        <f t="shared" ref="J150:AD150" si="20">J151+J152+J153+J154</f>
        <v>5958.01</v>
      </c>
      <c r="K150" s="23"/>
      <c r="L150" s="23">
        <f t="shared" si="20"/>
        <v>0</v>
      </c>
      <c r="M150" s="23"/>
      <c r="N150" s="23">
        <f t="shared" si="20"/>
        <v>5958.01</v>
      </c>
      <c r="O150" s="23"/>
      <c r="P150" s="23">
        <f>O151+P152+P153+P154</f>
        <v>0</v>
      </c>
      <c r="Q150" s="23"/>
      <c r="R150" s="23">
        <f t="shared" si="20"/>
        <v>0</v>
      </c>
      <c r="S150" s="23"/>
      <c r="T150" s="23">
        <f t="shared" si="20"/>
        <v>5958.01</v>
      </c>
      <c r="U150" s="23"/>
      <c r="V150" s="23">
        <f t="shared" si="20"/>
        <v>0</v>
      </c>
      <c r="W150" s="23"/>
      <c r="X150" s="23">
        <f t="shared" si="20"/>
        <v>0</v>
      </c>
      <c r="Y150" s="23"/>
      <c r="Z150" s="23">
        <f t="shared" si="20"/>
        <v>5958.01</v>
      </c>
      <c r="AA150" s="23"/>
      <c r="AB150" s="23">
        <f t="shared" si="20"/>
        <v>0</v>
      </c>
      <c r="AC150" s="23"/>
      <c r="AD150" s="23">
        <f t="shared" si="20"/>
        <v>0</v>
      </c>
      <c r="AE150" s="18"/>
    </row>
    <row r="151" spans="2:31" ht="15.75" customHeight="1" x14ac:dyDescent="0.2">
      <c r="B151" s="24"/>
      <c r="C151" s="101" t="s">
        <v>282</v>
      </c>
      <c r="D151" s="34">
        <f t="shared" si="19"/>
        <v>16</v>
      </c>
      <c r="E151" s="33" t="s">
        <v>37</v>
      </c>
      <c r="F151" s="37">
        <f>SUM(H151,J151,L151,N151,O151,R151,T151,V151,X151,Z151,AB151,AD151)</f>
        <v>7560</v>
      </c>
      <c r="G151" s="32">
        <v>0</v>
      </c>
      <c r="H151" s="31">
        <v>0</v>
      </c>
      <c r="I151" s="44">
        <v>4</v>
      </c>
      <c r="J151" s="38">
        <v>1890</v>
      </c>
      <c r="K151" s="32">
        <v>0</v>
      </c>
      <c r="L151" s="31">
        <v>0</v>
      </c>
      <c r="M151" s="44">
        <v>4</v>
      </c>
      <c r="N151" s="38">
        <v>1890</v>
      </c>
      <c r="O151" s="32">
        <v>0</v>
      </c>
      <c r="P151" s="31">
        <v>0</v>
      </c>
      <c r="Q151" s="32">
        <v>0</v>
      </c>
      <c r="R151" s="31">
        <v>0</v>
      </c>
      <c r="S151" s="44">
        <v>4</v>
      </c>
      <c r="T151" s="38">
        <v>1890</v>
      </c>
      <c r="U151" s="32">
        <v>0</v>
      </c>
      <c r="V151" s="31">
        <v>0</v>
      </c>
      <c r="W151" s="32">
        <v>0</v>
      </c>
      <c r="X151" s="31">
        <v>0</v>
      </c>
      <c r="Y151" s="44">
        <v>4</v>
      </c>
      <c r="Z151" s="38">
        <v>1890</v>
      </c>
      <c r="AA151" s="32">
        <v>0</v>
      </c>
      <c r="AB151" s="31">
        <v>0</v>
      </c>
      <c r="AC151" s="32">
        <v>0</v>
      </c>
      <c r="AD151" s="31">
        <v>0</v>
      </c>
      <c r="AE151" s="18"/>
    </row>
    <row r="152" spans="2:31" ht="24.75" customHeight="1" x14ac:dyDescent="0.2">
      <c r="B152" s="24"/>
      <c r="C152" s="101" t="s">
        <v>124</v>
      </c>
      <c r="D152" s="34">
        <f t="shared" si="19"/>
        <v>24</v>
      </c>
      <c r="E152" s="33" t="s">
        <v>37</v>
      </c>
      <c r="F152" s="37">
        <f>SUM(H152,J152,L152,N152,P152,R152,T152,V152,X152,Z152,AB152,AD152)</f>
        <v>7560</v>
      </c>
      <c r="G152" s="32">
        <v>0</v>
      </c>
      <c r="H152" s="31">
        <v>0</v>
      </c>
      <c r="I152" s="44">
        <v>6</v>
      </c>
      <c r="J152" s="38">
        <v>1890</v>
      </c>
      <c r="K152" s="32">
        <v>0</v>
      </c>
      <c r="L152" s="31">
        <v>0</v>
      </c>
      <c r="M152" s="44">
        <v>6</v>
      </c>
      <c r="N152" s="38">
        <v>1890</v>
      </c>
      <c r="O152" s="32">
        <v>0</v>
      </c>
      <c r="P152" s="31">
        <v>0</v>
      </c>
      <c r="Q152" s="32">
        <v>0</v>
      </c>
      <c r="R152" s="31">
        <v>0</v>
      </c>
      <c r="S152" s="44">
        <v>6</v>
      </c>
      <c r="T152" s="38">
        <v>1890</v>
      </c>
      <c r="U152" s="32">
        <v>0</v>
      </c>
      <c r="V152" s="31">
        <v>0</v>
      </c>
      <c r="W152" s="32">
        <v>0</v>
      </c>
      <c r="X152" s="31">
        <v>0</v>
      </c>
      <c r="Y152" s="44">
        <v>6</v>
      </c>
      <c r="Z152" s="38">
        <v>1890</v>
      </c>
      <c r="AA152" s="32">
        <v>0</v>
      </c>
      <c r="AB152" s="31">
        <v>0</v>
      </c>
      <c r="AC152" s="32">
        <v>0</v>
      </c>
      <c r="AD152" s="31">
        <v>0</v>
      </c>
      <c r="AE152" s="18"/>
    </row>
    <row r="153" spans="2:31" ht="15.75" customHeight="1" x14ac:dyDescent="0.2">
      <c r="B153" s="24"/>
      <c r="C153" s="101" t="s">
        <v>125</v>
      </c>
      <c r="D153" s="28">
        <f t="shared" si="19"/>
        <v>40</v>
      </c>
      <c r="E153" s="33" t="s">
        <v>37</v>
      </c>
      <c r="F153" s="30">
        <f>SUM(H153,J153,L153,N153,P153,R153,T153,V153,X153,Z153,AB153,AD153)</f>
        <v>6600</v>
      </c>
      <c r="G153" s="32">
        <v>0</v>
      </c>
      <c r="H153" s="31">
        <v>0</v>
      </c>
      <c r="I153" s="32">
        <v>10</v>
      </c>
      <c r="J153" s="31">
        <v>1650</v>
      </c>
      <c r="K153" s="32">
        <v>0</v>
      </c>
      <c r="L153" s="31">
        <v>0</v>
      </c>
      <c r="M153" s="32">
        <v>10</v>
      </c>
      <c r="N153" s="31">
        <v>1650</v>
      </c>
      <c r="O153" s="32">
        <v>0</v>
      </c>
      <c r="P153" s="31">
        <v>0</v>
      </c>
      <c r="Q153" s="32">
        <v>0</v>
      </c>
      <c r="R153" s="31">
        <v>0</v>
      </c>
      <c r="S153" s="32">
        <v>10</v>
      </c>
      <c r="T153" s="31">
        <v>1650</v>
      </c>
      <c r="U153" s="32">
        <v>0</v>
      </c>
      <c r="V153" s="31">
        <v>0</v>
      </c>
      <c r="W153" s="32">
        <v>0</v>
      </c>
      <c r="X153" s="31">
        <v>0</v>
      </c>
      <c r="Y153" s="32">
        <v>10</v>
      </c>
      <c r="Z153" s="31">
        <v>1650</v>
      </c>
      <c r="AA153" s="32">
        <v>0</v>
      </c>
      <c r="AB153" s="31">
        <v>0</v>
      </c>
      <c r="AC153" s="32">
        <v>0</v>
      </c>
      <c r="AD153" s="31">
        <v>0</v>
      </c>
      <c r="AE153" s="18"/>
    </row>
    <row r="154" spans="2:31" ht="12" customHeight="1" x14ac:dyDescent="0.2">
      <c r="B154" s="24"/>
      <c r="C154" s="101" t="s">
        <v>126</v>
      </c>
      <c r="D154" s="28">
        <f t="shared" si="19"/>
        <v>10</v>
      </c>
      <c r="E154" s="33" t="s">
        <v>37</v>
      </c>
      <c r="F154" s="30">
        <f>SUM(H154,J154,L154,N154,P154,R154,T154,V154,X154,Z154,AB154,AD154)</f>
        <v>2112.04</v>
      </c>
      <c r="G154" s="32">
        <v>0</v>
      </c>
      <c r="H154" s="31">
        <v>0</v>
      </c>
      <c r="I154" s="32">
        <v>2</v>
      </c>
      <c r="J154" s="31">
        <v>528.01</v>
      </c>
      <c r="K154" s="32">
        <v>0</v>
      </c>
      <c r="L154" s="31">
        <v>0</v>
      </c>
      <c r="M154" s="32">
        <v>2</v>
      </c>
      <c r="N154" s="31">
        <v>528.01</v>
      </c>
      <c r="O154" s="32">
        <v>0</v>
      </c>
      <c r="P154" s="31">
        <v>0</v>
      </c>
      <c r="Q154" s="32">
        <v>0</v>
      </c>
      <c r="R154" s="31">
        <v>0</v>
      </c>
      <c r="S154" s="32">
        <v>2</v>
      </c>
      <c r="T154" s="31">
        <v>528.01</v>
      </c>
      <c r="U154" s="32">
        <v>0</v>
      </c>
      <c r="V154" s="31">
        <v>0</v>
      </c>
      <c r="W154" s="32">
        <v>0</v>
      </c>
      <c r="X154" s="31">
        <v>0</v>
      </c>
      <c r="Y154" s="32">
        <v>4</v>
      </c>
      <c r="Z154" s="31">
        <v>528.01</v>
      </c>
      <c r="AA154" s="32">
        <v>0</v>
      </c>
      <c r="AB154" s="31">
        <v>0</v>
      </c>
      <c r="AC154" s="32">
        <v>0</v>
      </c>
      <c r="AD154" s="31">
        <v>0</v>
      </c>
      <c r="AE154" s="18"/>
    </row>
    <row r="155" spans="2:31" ht="21.75" customHeight="1" x14ac:dyDescent="0.2">
      <c r="B155" s="53">
        <v>292</v>
      </c>
      <c r="C155" s="103" t="s">
        <v>127</v>
      </c>
      <c r="D155" s="54"/>
      <c r="E155" s="55"/>
      <c r="F155" s="25">
        <f>SUM(H155+J155+L155+N155+P155+R155+T155+V155+X155+Z155+AB155+AD155)</f>
        <v>21277.34</v>
      </c>
      <c r="G155" s="39"/>
      <c r="H155" s="26">
        <f>H156+H157+H158+H159+H160</f>
        <v>1087.8900000000001</v>
      </c>
      <c r="I155" s="26"/>
      <c r="J155" s="26">
        <f t="shared" ref="J155:AD155" si="21">J156+J157+J158+J159+J160</f>
        <v>6637.89</v>
      </c>
      <c r="K155" s="26"/>
      <c r="L155" s="26">
        <f t="shared" si="21"/>
        <v>0</v>
      </c>
      <c r="M155" s="26"/>
      <c r="N155" s="26">
        <f t="shared" si="21"/>
        <v>4037.8900000000003</v>
      </c>
      <c r="O155" s="26"/>
      <c r="P155" s="26">
        <f t="shared" si="21"/>
        <v>0</v>
      </c>
      <c r="Q155" s="26"/>
      <c r="R155" s="26">
        <f t="shared" si="21"/>
        <v>0</v>
      </c>
      <c r="S155" s="26"/>
      <c r="T155" s="26">
        <f t="shared" si="21"/>
        <v>4037.8900000000003</v>
      </c>
      <c r="U155" s="26"/>
      <c r="V155" s="26">
        <f t="shared" si="21"/>
        <v>0</v>
      </c>
      <c r="W155" s="26"/>
      <c r="X155" s="26">
        <f t="shared" si="21"/>
        <v>0</v>
      </c>
      <c r="Y155" s="26"/>
      <c r="Z155" s="26">
        <f t="shared" si="21"/>
        <v>4037.8900000000003</v>
      </c>
      <c r="AA155" s="26"/>
      <c r="AB155" s="26">
        <f t="shared" si="21"/>
        <v>0</v>
      </c>
      <c r="AC155" s="26"/>
      <c r="AD155" s="26">
        <f t="shared" si="21"/>
        <v>1437.89</v>
      </c>
      <c r="AE155" s="18"/>
    </row>
    <row r="156" spans="2:31" ht="15" customHeight="1" x14ac:dyDescent="0.2">
      <c r="B156" s="24"/>
      <c r="C156" s="101" t="s">
        <v>128</v>
      </c>
      <c r="D156" s="28">
        <f t="shared" si="19"/>
        <v>2</v>
      </c>
      <c r="E156" s="33" t="s">
        <v>37</v>
      </c>
      <c r="F156" s="30">
        <f t="shared" ref="F156:F160" si="22">SUM(H156,J156,L156,N156,P156,R156,T156,V156,X156,Z156,AB156,AD156)</f>
        <v>2600</v>
      </c>
      <c r="G156" s="32">
        <v>0</v>
      </c>
      <c r="H156" s="31">
        <v>0</v>
      </c>
      <c r="I156" s="32">
        <v>2</v>
      </c>
      <c r="J156" s="31">
        <v>2600</v>
      </c>
      <c r="K156" s="32">
        <v>0</v>
      </c>
      <c r="L156" s="31">
        <v>0</v>
      </c>
      <c r="M156" s="32">
        <v>0</v>
      </c>
      <c r="N156" s="31">
        <v>0</v>
      </c>
      <c r="O156" s="32">
        <v>0</v>
      </c>
      <c r="P156" s="31">
        <v>0</v>
      </c>
      <c r="Q156" s="32">
        <v>0</v>
      </c>
      <c r="R156" s="31">
        <v>0</v>
      </c>
      <c r="S156" s="32">
        <v>0</v>
      </c>
      <c r="T156" s="31">
        <v>0</v>
      </c>
      <c r="U156" s="32">
        <v>0</v>
      </c>
      <c r="V156" s="31">
        <v>0</v>
      </c>
      <c r="W156" s="32">
        <v>0</v>
      </c>
      <c r="X156" s="31">
        <v>0</v>
      </c>
      <c r="Y156" s="32">
        <v>0</v>
      </c>
      <c r="Z156" s="31">
        <v>0</v>
      </c>
      <c r="AA156" s="32">
        <v>0</v>
      </c>
      <c r="AB156" s="31">
        <v>0</v>
      </c>
      <c r="AC156" s="32">
        <v>0</v>
      </c>
      <c r="AD156" s="31">
        <v>0</v>
      </c>
      <c r="AE156" s="18"/>
    </row>
    <row r="157" spans="2:31" ht="12" customHeight="1" x14ac:dyDescent="0.2">
      <c r="B157" s="24"/>
      <c r="C157" s="101" t="s">
        <v>129</v>
      </c>
      <c r="D157" s="28">
        <f t="shared" si="19"/>
        <v>8</v>
      </c>
      <c r="E157" s="33" t="s">
        <v>37</v>
      </c>
      <c r="F157" s="30">
        <f t="shared" si="22"/>
        <v>4000</v>
      </c>
      <c r="G157" s="32">
        <v>0</v>
      </c>
      <c r="H157" s="31">
        <v>0</v>
      </c>
      <c r="I157" s="32">
        <v>2</v>
      </c>
      <c r="J157" s="31">
        <v>1000</v>
      </c>
      <c r="K157" s="32">
        <v>0</v>
      </c>
      <c r="L157" s="31">
        <v>0</v>
      </c>
      <c r="M157" s="32">
        <v>2</v>
      </c>
      <c r="N157" s="31">
        <v>1000</v>
      </c>
      <c r="O157" s="32">
        <v>0</v>
      </c>
      <c r="P157" s="31">
        <v>0</v>
      </c>
      <c r="Q157" s="32">
        <v>0</v>
      </c>
      <c r="R157" s="31">
        <v>0</v>
      </c>
      <c r="S157" s="32">
        <v>2</v>
      </c>
      <c r="T157" s="31">
        <v>1000</v>
      </c>
      <c r="U157" s="32">
        <v>0</v>
      </c>
      <c r="V157" s="31">
        <v>0</v>
      </c>
      <c r="W157" s="32">
        <v>0</v>
      </c>
      <c r="X157" s="31">
        <v>0</v>
      </c>
      <c r="Y157" s="32">
        <v>2</v>
      </c>
      <c r="Z157" s="31">
        <v>1000</v>
      </c>
      <c r="AA157" s="32">
        <v>0</v>
      </c>
      <c r="AB157" s="31">
        <v>0</v>
      </c>
      <c r="AC157" s="32">
        <v>0</v>
      </c>
      <c r="AD157" s="31">
        <v>0</v>
      </c>
      <c r="AE157" s="18"/>
    </row>
    <row r="158" spans="2:31" ht="13.5" customHeight="1" x14ac:dyDescent="0.2">
      <c r="B158" s="24"/>
      <c r="C158" s="101" t="s">
        <v>365</v>
      </c>
      <c r="D158" s="28">
        <f t="shared" si="19"/>
        <v>25</v>
      </c>
      <c r="E158" s="33" t="s">
        <v>37</v>
      </c>
      <c r="F158" s="30">
        <f t="shared" si="22"/>
        <v>1750</v>
      </c>
      <c r="G158" s="32">
        <v>0</v>
      </c>
      <c r="H158" s="31">
        <v>0</v>
      </c>
      <c r="I158" s="32">
        <v>5</v>
      </c>
      <c r="J158" s="31">
        <v>350</v>
      </c>
      <c r="K158" s="32">
        <v>0</v>
      </c>
      <c r="L158" s="31">
        <v>0</v>
      </c>
      <c r="M158" s="32">
        <v>5</v>
      </c>
      <c r="N158" s="31">
        <v>350</v>
      </c>
      <c r="O158" s="32">
        <v>0</v>
      </c>
      <c r="P158" s="31">
        <v>0</v>
      </c>
      <c r="Q158" s="32">
        <v>0</v>
      </c>
      <c r="R158" s="31">
        <v>0</v>
      </c>
      <c r="S158" s="32">
        <v>5</v>
      </c>
      <c r="T158" s="31">
        <v>350</v>
      </c>
      <c r="U158" s="32">
        <v>0</v>
      </c>
      <c r="V158" s="31">
        <v>0</v>
      </c>
      <c r="W158" s="32">
        <v>0</v>
      </c>
      <c r="X158" s="31">
        <v>0</v>
      </c>
      <c r="Y158" s="32">
        <v>5</v>
      </c>
      <c r="Z158" s="31">
        <v>350</v>
      </c>
      <c r="AA158" s="32">
        <v>0</v>
      </c>
      <c r="AB158" s="31">
        <v>0</v>
      </c>
      <c r="AC158" s="32">
        <v>5</v>
      </c>
      <c r="AD158" s="31">
        <v>350</v>
      </c>
      <c r="AE158" s="18"/>
    </row>
    <row r="159" spans="2:31" ht="13.5" customHeight="1" x14ac:dyDescent="0.2">
      <c r="B159" s="24"/>
      <c r="C159" s="101" t="s">
        <v>130</v>
      </c>
      <c r="D159" s="28">
        <f t="shared" si="19"/>
        <v>8</v>
      </c>
      <c r="E159" s="33" t="s">
        <v>37</v>
      </c>
      <c r="F159" s="30">
        <f t="shared" si="22"/>
        <v>6400</v>
      </c>
      <c r="G159" s="32">
        <v>0</v>
      </c>
      <c r="H159" s="31">
        <v>0</v>
      </c>
      <c r="I159" s="32">
        <v>2</v>
      </c>
      <c r="J159" s="31">
        <v>1600</v>
      </c>
      <c r="K159" s="32">
        <v>0</v>
      </c>
      <c r="L159" s="31">
        <v>0</v>
      </c>
      <c r="M159" s="32">
        <v>2</v>
      </c>
      <c r="N159" s="31">
        <v>1600</v>
      </c>
      <c r="O159" s="32">
        <v>0</v>
      </c>
      <c r="P159" s="31">
        <v>0</v>
      </c>
      <c r="Q159" s="32">
        <v>0</v>
      </c>
      <c r="R159" s="31">
        <v>0</v>
      </c>
      <c r="S159" s="32">
        <v>2</v>
      </c>
      <c r="T159" s="31">
        <v>1600</v>
      </c>
      <c r="U159" s="32">
        <v>0</v>
      </c>
      <c r="V159" s="31">
        <v>0</v>
      </c>
      <c r="W159" s="32">
        <v>0</v>
      </c>
      <c r="X159" s="31">
        <v>0</v>
      </c>
      <c r="Y159" s="32">
        <v>2</v>
      </c>
      <c r="Z159" s="31">
        <v>1600</v>
      </c>
      <c r="AA159" s="32">
        <v>0</v>
      </c>
      <c r="AB159" s="31">
        <v>0</v>
      </c>
      <c r="AC159" s="32">
        <v>0</v>
      </c>
      <c r="AD159" s="31">
        <v>0</v>
      </c>
      <c r="AE159" s="18"/>
    </row>
    <row r="160" spans="2:31" ht="13.5" customHeight="1" x14ac:dyDescent="0.2">
      <c r="B160" s="24"/>
      <c r="C160" s="101" t="s">
        <v>131</v>
      </c>
      <c r="D160" s="28">
        <f t="shared" si="19"/>
        <v>24</v>
      </c>
      <c r="E160" s="33" t="s">
        <v>37</v>
      </c>
      <c r="F160" s="30">
        <f t="shared" si="22"/>
        <v>6527.3400000000011</v>
      </c>
      <c r="G160" s="32">
        <v>4</v>
      </c>
      <c r="H160" s="31">
        <v>1087.8900000000001</v>
      </c>
      <c r="I160" s="32">
        <v>4</v>
      </c>
      <c r="J160" s="31">
        <v>1087.8900000000001</v>
      </c>
      <c r="K160" s="32">
        <v>0</v>
      </c>
      <c r="L160" s="31">
        <v>0</v>
      </c>
      <c r="M160" s="32">
        <v>4</v>
      </c>
      <c r="N160" s="31">
        <v>1087.8900000000001</v>
      </c>
      <c r="O160" s="32">
        <v>0</v>
      </c>
      <c r="P160" s="31">
        <v>0</v>
      </c>
      <c r="Q160" s="32">
        <v>0</v>
      </c>
      <c r="R160" s="31">
        <v>0</v>
      </c>
      <c r="S160" s="32">
        <v>4</v>
      </c>
      <c r="T160" s="31">
        <v>1087.8900000000001</v>
      </c>
      <c r="U160" s="32">
        <v>0</v>
      </c>
      <c r="V160" s="31">
        <v>0</v>
      </c>
      <c r="W160" s="32">
        <v>0</v>
      </c>
      <c r="X160" s="31">
        <v>0</v>
      </c>
      <c r="Y160" s="32">
        <v>4</v>
      </c>
      <c r="Z160" s="31">
        <v>1087.8900000000001</v>
      </c>
      <c r="AA160" s="32">
        <v>0</v>
      </c>
      <c r="AB160" s="31">
        <v>0</v>
      </c>
      <c r="AC160" s="32">
        <v>4</v>
      </c>
      <c r="AD160" s="31">
        <v>1087.8900000000001</v>
      </c>
      <c r="AE160" s="18"/>
    </row>
    <row r="161" spans="2:31" ht="36.75" customHeight="1" x14ac:dyDescent="0.2">
      <c r="B161" s="24">
        <v>293</v>
      </c>
      <c r="C161" s="20" t="s">
        <v>132</v>
      </c>
      <c r="D161" s="28"/>
      <c r="E161" s="19"/>
      <c r="F161" s="25">
        <f>SUM(F162:F166)</f>
        <v>36023.399999999994</v>
      </c>
      <c r="G161" s="39"/>
      <c r="H161" s="23">
        <f>H162+H163+H164+H165+H166</f>
        <v>0</v>
      </c>
      <c r="I161" s="23"/>
      <c r="J161" s="23">
        <f t="shared" ref="J161:AD161" si="23">J162+J163+J164+J165+J166</f>
        <v>6003.9</v>
      </c>
      <c r="K161" s="23"/>
      <c r="L161" s="23">
        <f t="shared" si="23"/>
        <v>0</v>
      </c>
      <c r="M161" s="23"/>
      <c r="N161" s="23">
        <f t="shared" si="23"/>
        <v>6003.9</v>
      </c>
      <c r="O161" s="23"/>
      <c r="P161" s="23">
        <f t="shared" si="23"/>
        <v>0</v>
      </c>
      <c r="Q161" s="23"/>
      <c r="R161" s="23">
        <f t="shared" si="23"/>
        <v>6003.9</v>
      </c>
      <c r="S161" s="23"/>
      <c r="T161" s="23">
        <f t="shared" si="23"/>
        <v>0</v>
      </c>
      <c r="U161" s="23"/>
      <c r="V161" s="23">
        <f t="shared" si="23"/>
        <v>6003.9</v>
      </c>
      <c r="W161" s="23"/>
      <c r="X161" s="23">
        <f t="shared" si="23"/>
        <v>0</v>
      </c>
      <c r="Y161" s="23"/>
      <c r="Z161" s="23">
        <f t="shared" si="23"/>
        <v>6003.9</v>
      </c>
      <c r="AA161" s="23"/>
      <c r="AB161" s="23">
        <f t="shared" si="23"/>
        <v>0</v>
      </c>
      <c r="AC161" s="23"/>
      <c r="AD161" s="23">
        <f t="shared" si="23"/>
        <v>6003.9</v>
      </c>
      <c r="AE161" s="18"/>
    </row>
    <row r="162" spans="2:31" ht="16.5" customHeight="1" x14ac:dyDescent="0.2">
      <c r="B162" s="24"/>
      <c r="C162" s="101" t="s">
        <v>283</v>
      </c>
      <c r="D162" s="28">
        <f t="shared" si="19"/>
        <v>18</v>
      </c>
      <c r="E162" s="33" t="s">
        <v>37</v>
      </c>
      <c r="F162" s="30">
        <f t="shared" ref="F162:F170" si="24">SUM(H162,J162,L162,N162,P162,R162,T162,V162,X162,Z162,AB162,AD162)</f>
        <v>7204.6799999999994</v>
      </c>
      <c r="G162" s="32">
        <v>0</v>
      </c>
      <c r="H162" s="31">
        <v>0</v>
      </c>
      <c r="I162" s="32">
        <v>3</v>
      </c>
      <c r="J162" s="31">
        <v>1200.78</v>
      </c>
      <c r="K162" s="32">
        <v>0</v>
      </c>
      <c r="L162" s="31">
        <v>0</v>
      </c>
      <c r="M162" s="32">
        <v>3</v>
      </c>
      <c r="N162" s="31">
        <v>1200.78</v>
      </c>
      <c r="O162" s="32">
        <v>0</v>
      </c>
      <c r="P162" s="31">
        <v>0</v>
      </c>
      <c r="Q162" s="32">
        <v>3</v>
      </c>
      <c r="R162" s="31">
        <v>1200.78</v>
      </c>
      <c r="S162" s="32">
        <v>0</v>
      </c>
      <c r="T162" s="31">
        <v>0</v>
      </c>
      <c r="U162" s="32">
        <v>3</v>
      </c>
      <c r="V162" s="31">
        <v>1200.78</v>
      </c>
      <c r="W162" s="32">
        <v>0</v>
      </c>
      <c r="X162" s="31">
        <v>0</v>
      </c>
      <c r="Y162" s="32">
        <v>3</v>
      </c>
      <c r="Z162" s="31">
        <v>1200.78</v>
      </c>
      <c r="AA162" s="32">
        <v>0</v>
      </c>
      <c r="AB162" s="31">
        <v>0</v>
      </c>
      <c r="AC162" s="32">
        <v>3</v>
      </c>
      <c r="AD162" s="31">
        <v>1200.78</v>
      </c>
      <c r="AE162" s="18"/>
    </row>
    <row r="163" spans="2:31" ht="16.5" customHeight="1" x14ac:dyDescent="0.2">
      <c r="B163" s="24"/>
      <c r="C163" s="101" t="s">
        <v>284</v>
      </c>
      <c r="D163" s="28">
        <f t="shared" si="19"/>
        <v>18</v>
      </c>
      <c r="E163" s="33" t="s">
        <v>37</v>
      </c>
      <c r="F163" s="30">
        <f t="shared" si="24"/>
        <v>7204.6799999999994</v>
      </c>
      <c r="G163" s="32">
        <v>0</v>
      </c>
      <c r="H163" s="31">
        <v>0</v>
      </c>
      <c r="I163" s="32">
        <v>3</v>
      </c>
      <c r="J163" s="31">
        <v>1200.78</v>
      </c>
      <c r="K163" s="32">
        <v>0</v>
      </c>
      <c r="L163" s="31">
        <v>0</v>
      </c>
      <c r="M163" s="32">
        <v>3</v>
      </c>
      <c r="N163" s="31">
        <v>1200.78</v>
      </c>
      <c r="O163" s="32">
        <v>0</v>
      </c>
      <c r="P163" s="31">
        <v>0</v>
      </c>
      <c r="Q163" s="32">
        <v>3</v>
      </c>
      <c r="R163" s="31">
        <v>1200.78</v>
      </c>
      <c r="S163" s="32">
        <v>0</v>
      </c>
      <c r="T163" s="31">
        <v>0</v>
      </c>
      <c r="U163" s="32">
        <v>3</v>
      </c>
      <c r="V163" s="31">
        <v>1200.78</v>
      </c>
      <c r="W163" s="32">
        <v>0</v>
      </c>
      <c r="X163" s="31">
        <v>0</v>
      </c>
      <c r="Y163" s="32">
        <v>3</v>
      </c>
      <c r="Z163" s="31">
        <v>1200.78</v>
      </c>
      <c r="AA163" s="32">
        <v>0</v>
      </c>
      <c r="AB163" s="31">
        <v>0</v>
      </c>
      <c r="AC163" s="32">
        <v>3</v>
      </c>
      <c r="AD163" s="31">
        <v>1200.78</v>
      </c>
      <c r="AE163" s="18"/>
    </row>
    <row r="164" spans="2:31" ht="16.5" customHeight="1" x14ac:dyDescent="0.2">
      <c r="B164" s="24"/>
      <c r="C164" s="101" t="s">
        <v>285</v>
      </c>
      <c r="D164" s="28">
        <f t="shared" si="19"/>
        <v>18</v>
      </c>
      <c r="E164" s="33" t="s">
        <v>37</v>
      </c>
      <c r="F164" s="30">
        <f t="shared" si="24"/>
        <v>7204.6799999999994</v>
      </c>
      <c r="G164" s="32">
        <v>0</v>
      </c>
      <c r="H164" s="31">
        <v>0</v>
      </c>
      <c r="I164" s="32">
        <v>3</v>
      </c>
      <c r="J164" s="31">
        <v>1200.78</v>
      </c>
      <c r="K164" s="32">
        <v>0</v>
      </c>
      <c r="L164" s="31">
        <v>0</v>
      </c>
      <c r="M164" s="32">
        <v>3</v>
      </c>
      <c r="N164" s="31">
        <v>1200.78</v>
      </c>
      <c r="O164" s="32">
        <v>0</v>
      </c>
      <c r="P164" s="31">
        <v>0</v>
      </c>
      <c r="Q164" s="32">
        <v>3</v>
      </c>
      <c r="R164" s="31">
        <v>1200.78</v>
      </c>
      <c r="S164" s="32">
        <v>0</v>
      </c>
      <c r="T164" s="31">
        <v>0</v>
      </c>
      <c r="U164" s="32">
        <v>3</v>
      </c>
      <c r="V164" s="31">
        <v>1200.78</v>
      </c>
      <c r="W164" s="32">
        <v>0</v>
      </c>
      <c r="X164" s="31">
        <v>0</v>
      </c>
      <c r="Y164" s="32">
        <v>3</v>
      </c>
      <c r="Z164" s="31">
        <v>1200.78</v>
      </c>
      <c r="AA164" s="32">
        <v>0</v>
      </c>
      <c r="AB164" s="31">
        <v>0</v>
      </c>
      <c r="AC164" s="32">
        <v>3</v>
      </c>
      <c r="AD164" s="31">
        <v>1200.78</v>
      </c>
      <c r="AE164" s="18"/>
    </row>
    <row r="165" spans="2:31" ht="15" customHeight="1" x14ac:dyDescent="0.2">
      <c r="B165" s="24"/>
      <c r="C165" s="101" t="s">
        <v>133</v>
      </c>
      <c r="D165" s="28">
        <f t="shared" si="19"/>
        <v>18</v>
      </c>
      <c r="E165" s="33" t="s">
        <v>37</v>
      </c>
      <c r="F165" s="30">
        <f t="shared" si="24"/>
        <v>7204.6799999999994</v>
      </c>
      <c r="G165" s="32">
        <v>0</v>
      </c>
      <c r="H165" s="31">
        <v>0</v>
      </c>
      <c r="I165" s="32">
        <v>3</v>
      </c>
      <c r="J165" s="31">
        <v>1200.78</v>
      </c>
      <c r="K165" s="32">
        <v>0</v>
      </c>
      <c r="L165" s="31">
        <v>0</v>
      </c>
      <c r="M165" s="32">
        <v>3</v>
      </c>
      <c r="N165" s="31">
        <v>1200.78</v>
      </c>
      <c r="O165" s="32">
        <v>0</v>
      </c>
      <c r="P165" s="31">
        <v>0</v>
      </c>
      <c r="Q165" s="32">
        <v>3</v>
      </c>
      <c r="R165" s="31">
        <v>1200.78</v>
      </c>
      <c r="S165" s="32">
        <v>0</v>
      </c>
      <c r="T165" s="31">
        <v>0</v>
      </c>
      <c r="U165" s="32">
        <v>3</v>
      </c>
      <c r="V165" s="31">
        <v>1200.78</v>
      </c>
      <c r="W165" s="32">
        <v>0</v>
      </c>
      <c r="X165" s="31">
        <v>0</v>
      </c>
      <c r="Y165" s="32">
        <v>3</v>
      </c>
      <c r="Z165" s="31">
        <v>1200.78</v>
      </c>
      <c r="AA165" s="32">
        <v>0</v>
      </c>
      <c r="AB165" s="31">
        <v>0</v>
      </c>
      <c r="AC165" s="32">
        <v>3</v>
      </c>
      <c r="AD165" s="31">
        <v>1200.78</v>
      </c>
      <c r="AE165" s="18"/>
    </row>
    <row r="166" spans="2:31" ht="13.5" customHeight="1" x14ac:dyDescent="0.2">
      <c r="B166" s="24"/>
      <c r="C166" s="101" t="s">
        <v>134</v>
      </c>
      <c r="D166" s="34">
        <f t="shared" si="19"/>
        <v>18</v>
      </c>
      <c r="E166" s="33" t="s">
        <v>37</v>
      </c>
      <c r="F166" s="37">
        <f t="shared" si="24"/>
        <v>7204.6799999999994</v>
      </c>
      <c r="G166" s="32">
        <v>0</v>
      </c>
      <c r="H166" s="31">
        <v>0</v>
      </c>
      <c r="I166" s="32">
        <v>3</v>
      </c>
      <c r="J166" s="31">
        <v>1200.78</v>
      </c>
      <c r="K166" s="32">
        <v>0</v>
      </c>
      <c r="L166" s="31">
        <v>0</v>
      </c>
      <c r="M166" s="32">
        <v>3</v>
      </c>
      <c r="N166" s="31">
        <v>1200.78</v>
      </c>
      <c r="O166" s="32">
        <v>0</v>
      </c>
      <c r="P166" s="31">
        <v>0</v>
      </c>
      <c r="Q166" s="32">
        <v>3</v>
      </c>
      <c r="R166" s="31">
        <v>1200.78</v>
      </c>
      <c r="S166" s="32">
        <v>0</v>
      </c>
      <c r="T166" s="31">
        <v>0</v>
      </c>
      <c r="U166" s="32">
        <v>3</v>
      </c>
      <c r="V166" s="31">
        <v>1200.78</v>
      </c>
      <c r="W166" s="32">
        <v>0</v>
      </c>
      <c r="X166" s="31">
        <v>0</v>
      </c>
      <c r="Y166" s="32">
        <v>3</v>
      </c>
      <c r="Z166" s="31">
        <v>1200.78</v>
      </c>
      <c r="AA166" s="32">
        <v>0</v>
      </c>
      <c r="AB166" s="31">
        <v>0</v>
      </c>
      <c r="AC166" s="32">
        <v>3</v>
      </c>
      <c r="AD166" s="31">
        <v>1200.78</v>
      </c>
      <c r="AE166" s="18"/>
    </row>
    <row r="167" spans="2:31" ht="21.75" customHeight="1" x14ac:dyDescent="0.2">
      <c r="B167" s="24">
        <v>294</v>
      </c>
      <c r="C167" s="20" t="s">
        <v>135</v>
      </c>
      <c r="D167" s="34"/>
      <c r="E167" s="19"/>
      <c r="F167" s="25">
        <f>SUM(F168:F170)</f>
        <v>42803.039999999994</v>
      </c>
      <c r="G167" s="41"/>
      <c r="H167" s="42">
        <f>H168+H169+H170</f>
        <v>0</v>
      </c>
      <c r="I167" s="42"/>
      <c r="J167" s="42">
        <f t="shared" ref="J167:AD167" si="25">J168+J169+J170</f>
        <v>7133.84</v>
      </c>
      <c r="K167" s="42"/>
      <c r="L167" s="42">
        <f t="shared" si="25"/>
        <v>0</v>
      </c>
      <c r="M167" s="42"/>
      <c r="N167" s="42">
        <f t="shared" si="25"/>
        <v>7133.84</v>
      </c>
      <c r="O167" s="42"/>
      <c r="P167" s="42">
        <f t="shared" si="25"/>
        <v>0</v>
      </c>
      <c r="Q167" s="42"/>
      <c r="R167" s="42">
        <f t="shared" si="25"/>
        <v>7133.84</v>
      </c>
      <c r="S167" s="42"/>
      <c r="T167" s="42">
        <f t="shared" si="25"/>
        <v>0</v>
      </c>
      <c r="U167" s="42"/>
      <c r="V167" s="42">
        <f t="shared" si="25"/>
        <v>7133.84</v>
      </c>
      <c r="W167" s="42"/>
      <c r="X167" s="42">
        <f t="shared" si="25"/>
        <v>0</v>
      </c>
      <c r="Y167" s="42"/>
      <c r="Z167" s="42">
        <f t="shared" si="25"/>
        <v>7133.84</v>
      </c>
      <c r="AA167" s="42"/>
      <c r="AB167" s="42">
        <f t="shared" si="25"/>
        <v>0</v>
      </c>
      <c r="AC167" s="42"/>
      <c r="AD167" s="42">
        <f t="shared" si="25"/>
        <v>7133.84</v>
      </c>
      <c r="AE167" s="18"/>
    </row>
    <row r="168" spans="2:31" ht="14.25" customHeight="1" x14ac:dyDescent="0.2">
      <c r="B168" s="24"/>
      <c r="C168" s="101" t="s">
        <v>136</v>
      </c>
      <c r="D168" s="28">
        <f t="shared" si="19"/>
        <v>12</v>
      </c>
      <c r="E168" s="33" t="s">
        <v>37</v>
      </c>
      <c r="F168" s="30">
        <f t="shared" si="24"/>
        <v>10700.759999999998</v>
      </c>
      <c r="G168" s="32">
        <v>0</v>
      </c>
      <c r="H168" s="31">
        <v>0</v>
      </c>
      <c r="I168" s="32">
        <v>2</v>
      </c>
      <c r="J168" s="31">
        <v>1783.46</v>
      </c>
      <c r="K168" s="32">
        <v>0</v>
      </c>
      <c r="L168" s="31">
        <v>0</v>
      </c>
      <c r="M168" s="32">
        <v>2</v>
      </c>
      <c r="N168" s="31">
        <v>1783.46</v>
      </c>
      <c r="O168" s="32">
        <v>0</v>
      </c>
      <c r="P168" s="31">
        <v>0</v>
      </c>
      <c r="Q168" s="32">
        <v>2</v>
      </c>
      <c r="R168" s="31">
        <v>1783.46</v>
      </c>
      <c r="S168" s="32">
        <v>0</v>
      </c>
      <c r="T168" s="31">
        <v>0</v>
      </c>
      <c r="U168" s="32">
        <v>2</v>
      </c>
      <c r="V168" s="31">
        <v>1783.46</v>
      </c>
      <c r="W168" s="32">
        <v>0</v>
      </c>
      <c r="X168" s="31">
        <v>0</v>
      </c>
      <c r="Y168" s="32">
        <v>2</v>
      </c>
      <c r="Z168" s="31">
        <v>1783.46</v>
      </c>
      <c r="AA168" s="32">
        <v>0</v>
      </c>
      <c r="AB168" s="31">
        <v>0</v>
      </c>
      <c r="AC168" s="32">
        <v>2</v>
      </c>
      <c r="AD168" s="31">
        <v>1783.46</v>
      </c>
      <c r="AE168" s="18"/>
    </row>
    <row r="169" spans="2:31" ht="13.5" customHeight="1" x14ac:dyDescent="0.2">
      <c r="B169" s="24"/>
      <c r="C169" s="101" t="s">
        <v>137</v>
      </c>
      <c r="D169" s="28">
        <f t="shared" si="19"/>
        <v>6</v>
      </c>
      <c r="E169" s="33" t="s">
        <v>37</v>
      </c>
      <c r="F169" s="30">
        <f t="shared" si="24"/>
        <v>10700.759999999998</v>
      </c>
      <c r="G169" s="32">
        <v>0</v>
      </c>
      <c r="H169" s="31">
        <v>0</v>
      </c>
      <c r="I169" s="32">
        <v>1</v>
      </c>
      <c r="J169" s="31">
        <v>1783.46</v>
      </c>
      <c r="K169" s="32">
        <v>0</v>
      </c>
      <c r="L169" s="31">
        <v>0</v>
      </c>
      <c r="M169" s="32">
        <v>1</v>
      </c>
      <c r="N169" s="31">
        <v>1783.46</v>
      </c>
      <c r="O169" s="32">
        <v>0</v>
      </c>
      <c r="P169" s="31">
        <v>0</v>
      </c>
      <c r="Q169" s="32">
        <v>1</v>
      </c>
      <c r="R169" s="31">
        <v>1783.46</v>
      </c>
      <c r="S169" s="32">
        <v>0</v>
      </c>
      <c r="T169" s="31">
        <v>0</v>
      </c>
      <c r="U169" s="32">
        <v>1</v>
      </c>
      <c r="V169" s="31">
        <v>1783.46</v>
      </c>
      <c r="W169" s="32">
        <v>0</v>
      </c>
      <c r="X169" s="31">
        <v>0</v>
      </c>
      <c r="Y169" s="32">
        <v>1</v>
      </c>
      <c r="Z169" s="31">
        <v>1783.46</v>
      </c>
      <c r="AA169" s="32">
        <v>0</v>
      </c>
      <c r="AB169" s="31">
        <v>0</v>
      </c>
      <c r="AC169" s="32">
        <v>1</v>
      </c>
      <c r="AD169" s="31">
        <v>1783.46</v>
      </c>
      <c r="AE169" s="18"/>
    </row>
    <row r="170" spans="2:31" ht="22.5" customHeight="1" x14ac:dyDescent="0.2">
      <c r="B170" s="24"/>
      <c r="C170" s="101" t="s">
        <v>138</v>
      </c>
      <c r="D170" s="28">
        <f t="shared" si="19"/>
        <v>24</v>
      </c>
      <c r="E170" s="33" t="s">
        <v>37</v>
      </c>
      <c r="F170" s="30">
        <f t="shared" si="24"/>
        <v>21401.519999999997</v>
      </c>
      <c r="G170" s="32">
        <v>0</v>
      </c>
      <c r="H170" s="31">
        <v>0</v>
      </c>
      <c r="I170" s="32">
        <v>4</v>
      </c>
      <c r="J170" s="31">
        <v>3566.92</v>
      </c>
      <c r="K170" s="32">
        <v>0</v>
      </c>
      <c r="L170" s="31">
        <v>0</v>
      </c>
      <c r="M170" s="32">
        <v>4</v>
      </c>
      <c r="N170" s="31">
        <v>3566.92</v>
      </c>
      <c r="O170" s="32">
        <v>0</v>
      </c>
      <c r="P170" s="31">
        <v>0</v>
      </c>
      <c r="Q170" s="32">
        <v>4</v>
      </c>
      <c r="R170" s="31">
        <v>3566.92</v>
      </c>
      <c r="S170" s="32">
        <v>0</v>
      </c>
      <c r="T170" s="31">
        <v>0</v>
      </c>
      <c r="U170" s="32">
        <v>4</v>
      </c>
      <c r="V170" s="31">
        <v>3566.92</v>
      </c>
      <c r="W170" s="32">
        <v>0</v>
      </c>
      <c r="X170" s="31">
        <v>0</v>
      </c>
      <c r="Y170" s="32">
        <v>4</v>
      </c>
      <c r="Z170" s="31">
        <v>3566.92</v>
      </c>
      <c r="AA170" s="32">
        <v>0</v>
      </c>
      <c r="AB170" s="31">
        <v>0</v>
      </c>
      <c r="AC170" s="32">
        <v>4</v>
      </c>
      <c r="AD170" s="31">
        <v>3566.92</v>
      </c>
      <c r="AE170" s="18"/>
    </row>
    <row r="171" spans="2:31" ht="24.75" customHeight="1" x14ac:dyDescent="0.2">
      <c r="B171" s="24">
        <v>296</v>
      </c>
      <c r="C171" s="20" t="s">
        <v>139</v>
      </c>
      <c r="D171" s="28"/>
      <c r="E171" s="19"/>
      <c r="F171" s="25">
        <f>SUM(F172:F173:F182)</f>
        <v>113600</v>
      </c>
      <c r="G171" s="39"/>
      <c r="H171" s="25">
        <f>SUM(H172:H173:H182)</f>
        <v>13350</v>
      </c>
      <c r="I171" s="26"/>
      <c r="J171" s="25">
        <f>SUM(J172:J173:J182)</f>
        <v>6350</v>
      </c>
      <c r="K171" s="26"/>
      <c r="L171" s="25">
        <f>SUM(L172:L173:L182)</f>
        <v>13650</v>
      </c>
      <c r="M171" s="26"/>
      <c r="N171" s="25">
        <f>SUM(N172:N173:N182)</f>
        <v>6650</v>
      </c>
      <c r="O171" s="26"/>
      <c r="P171" s="25">
        <f>SUM(P172:P173:P182)</f>
        <v>6650</v>
      </c>
      <c r="Q171" s="26"/>
      <c r="R171" s="25">
        <f>SUM(R172:R173:R182)</f>
        <v>13850</v>
      </c>
      <c r="S171" s="26"/>
      <c r="T171" s="25">
        <f>SUM(T172:T173:T182)</f>
        <v>6150</v>
      </c>
      <c r="U171" s="26"/>
      <c r="V171" s="25">
        <f>SUM(V172:V173:V182)</f>
        <v>14150</v>
      </c>
      <c r="W171" s="26"/>
      <c r="X171" s="25">
        <f>SUM(X172:X173:X182)</f>
        <v>6150</v>
      </c>
      <c r="Y171" s="26"/>
      <c r="Z171" s="25">
        <f>SUM(Z172:Z173:Z182)</f>
        <v>14150</v>
      </c>
      <c r="AA171" s="26"/>
      <c r="AB171" s="25">
        <f>SUM(AB172:AB173:AB182)</f>
        <v>6150</v>
      </c>
      <c r="AC171" s="26"/>
      <c r="AD171" s="25">
        <f>SUM(AD172:AD173:AD182)</f>
        <v>6350</v>
      </c>
      <c r="AE171" s="18"/>
    </row>
    <row r="172" spans="2:31" ht="14.25" customHeight="1" x14ac:dyDescent="0.2">
      <c r="B172" s="24"/>
      <c r="C172" s="101" t="s">
        <v>140</v>
      </c>
      <c r="D172" s="28">
        <f t="shared" si="19"/>
        <v>25</v>
      </c>
      <c r="E172" s="33" t="s">
        <v>37</v>
      </c>
      <c r="F172" s="30">
        <f t="shared" ref="F172:F182" si="26">SUM(H172,J172,L172,N172,P172,R172,T172,V172,X172,Z172,AB172,AD172)</f>
        <v>37500</v>
      </c>
      <c r="G172" s="32">
        <v>5</v>
      </c>
      <c r="H172" s="31">
        <v>7500</v>
      </c>
      <c r="I172" s="32">
        <v>0</v>
      </c>
      <c r="J172" s="31">
        <v>0</v>
      </c>
      <c r="K172" s="32">
        <v>5</v>
      </c>
      <c r="L172" s="31">
        <v>7500</v>
      </c>
      <c r="M172" s="32">
        <v>0</v>
      </c>
      <c r="N172" s="31">
        <v>0</v>
      </c>
      <c r="O172" s="32">
        <v>0</v>
      </c>
      <c r="P172" s="31">
        <v>0</v>
      </c>
      <c r="Q172" s="32">
        <v>5</v>
      </c>
      <c r="R172" s="31">
        <v>7500</v>
      </c>
      <c r="S172" s="32">
        <v>0</v>
      </c>
      <c r="T172" s="31">
        <v>0</v>
      </c>
      <c r="U172" s="32">
        <v>5</v>
      </c>
      <c r="V172" s="31">
        <v>7500</v>
      </c>
      <c r="W172" s="32">
        <v>0</v>
      </c>
      <c r="X172" s="31">
        <v>0</v>
      </c>
      <c r="Y172" s="32">
        <v>5</v>
      </c>
      <c r="Z172" s="31">
        <v>7500</v>
      </c>
      <c r="AA172" s="32">
        <v>0</v>
      </c>
      <c r="AB172" s="31">
        <v>0</v>
      </c>
      <c r="AC172" s="32">
        <v>0</v>
      </c>
      <c r="AD172" s="31">
        <v>0</v>
      </c>
      <c r="AE172" s="18"/>
    </row>
    <row r="173" spans="2:31" ht="25.5" customHeight="1" x14ac:dyDescent="0.2">
      <c r="B173" s="24"/>
      <c r="C173" s="101" t="s">
        <v>141</v>
      </c>
      <c r="D173" s="28">
        <f t="shared" si="19"/>
        <v>24</v>
      </c>
      <c r="E173" s="33" t="s">
        <v>37</v>
      </c>
      <c r="F173" s="30">
        <f t="shared" si="26"/>
        <v>12000</v>
      </c>
      <c r="G173" s="32">
        <v>2</v>
      </c>
      <c r="H173" s="31">
        <v>1000</v>
      </c>
      <c r="I173" s="32">
        <v>2</v>
      </c>
      <c r="J173" s="31">
        <v>1000</v>
      </c>
      <c r="K173" s="32">
        <v>2</v>
      </c>
      <c r="L173" s="31">
        <v>1000</v>
      </c>
      <c r="M173" s="32">
        <v>2</v>
      </c>
      <c r="N173" s="31">
        <v>1000</v>
      </c>
      <c r="O173" s="32">
        <v>2</v>
      </c>
      <c r="P173" s="31">
        <v>1000</v>
      </c>
      <c r="Q173" s="32">
        <v>2</v>
      </c>
      <c r="R173" s="31">
        <v>1000</v>
      </c>
      <c r="S173" s="32">
        <v>2</v>
      </c>
      <c r="T173" s="31">
        <v>1000</v>
      </c>
      <c r="U173" s="32">
        <v>2</v>
      </c>
      <c r="V173" s="31">
        <v>1000</v>
      </c>
      <c r="W173" s="32">
        <v>2</v>
      </c>
      <c r="X173" s="31">
        <v>1000</v>
      </c>
      <c r="Y173" s="32">
        <v>2</v>
      </c>
      <c r="Z173" s="31">
        <v>1000</v>
      </c>
      <c r="AA173" s="32">
        <v>2</v>
      </c>
      <c r="AB173" s="31">
        <v>1000</v>
      </c>
      <c r="AC173" s="32">
        <v>2</v>
      </c>
      <c r="AD173" s="31">
        <v>1000</v>
      </c>
      <c r="AE173" s="18"/>
    </row>
    <row r="174" spans="2:31" ht="15.75" customHeight="1" x14ac:dyDescent="0.2">
      <c r="B174" s="24"/>
      <c r="C174" s="101" t="s">
        <v>142</v>
      </c>
      <c r="D174" s="28">
        <f t="shared" si="19"/>
        <v>24</v>
      </c>
      <c r="E174" s="33" t="s">
        <v>37</v>
      </c>
      <c r="F174" s="30">
        <f t="shared" si="26"/>
        <v>12000</v>
      </c>
      <c r="G174" s="32">
        <v>2</v>
      </c>
      <c r="H174" s="31">
        <v>1000</v>
      </c>
      <c r="I174" s="32">
        <v>2</v>
      </c>
      <c r="J174" s="31">
        <v>1000</v>
      </c>
      <c r="K174" s="32">
        <v>2</v>
      </c>
      <c r="L174" s="31">
        <v>1000</v>
      </c>
      <c r="M174" s="32">
        <v>2</v>
      </c>
      <c r="N174" s="31">
        <v>1000</v>
      </c>
      <c r="O174" s="32">
        <v>2</v>
      </c>
      <c r="P174" s="31">
        <v>1000</v>
      </c>
      <c r="Q174" s="32">
        <v>2</v>
      </c>
      <c r="R174" s="31">
        <v>1000</v>
      </c>
      <c r="S174" s="32">
        <v>2</v>
      </c>
      <c r="T174" s="31">
        <v>1000</v>
      </c>
      <c r="U174" s="32">
        <v>2</v>
      </c>
      <c r="V174" s="31">
        <v>1000</v>
      </c>
      <c r="W174" s="32">
        <v>2</v>
      </c>
      <c r="X174" s="31">
        <v>1000</v>
      </c>
      <c r="Y174" s="32">
        <v>2</v>
      </c>
      <c r="Z174" s="31">
        <v>1000</v>
      </c>
      <c r="AA174" s="32">
        <v>2</v>
      </c>
      <c r="AB174" s="31">
        <v>1000</v>
      </c>
      <c r="AC174" s="32">
        <v>2</v>
      </c>
      <c r="AD174" s="31">
        <v>1000</v>
      </c>
      <c r="AE174" s="18"/>
    </row>
    <row r="175" spans="2:31" ht="14.25" customHeight="1" x14ac:dyDescent="0.2">
      <c r="B175" s="24"/>
      <c r="C175" s="101" t="s">
        <v>143</v>
      </c>
      <c r="D175" s="28">
        <f t="shared" si="19"/>
        <v>12</v>
      </c>
      <c r="E175" s="33" t="s">
        <v>37</v>
      </c>
      <c r="F175" s="30">
        <f t="shared" si="26"/>
        <v>12000</v>
      </c>
      <c r="G175" s="32">
        <v>1</v>
      </c>
      <c r="H175" s="31">
        <v>1000</v>
      </c>
      <c r="I175" s="32">
        <v>1</v>
      </c>
      <c r="J175" s="31">
        <v>1000</v>
      </c>
      <c r="K175" s="32">
        <v>1</v>
      </c>
      <c r="L175" s="31">
        <v>1000</v>
      </c>
      <c r="M175" s="32">
        <v>1</v>
      </c>
      <c r="N175" s="31">
        <v>1000</v>
      </c>
      <c r="O175" s="32">
        <v>1</v>
      </c>
      <c r="P175" s="31">
        <v>1000</v>
      </c>
      <c r="Q175" s="32">
        <v>1</v>
      </c>
      <c r="R175" s="31">
        <v>1000</v>
      </c>
      <c r="S175" s="32">
        <v>1</v>
      </c>
      <c r="T175" s="31">
        <v>1000</v>
      </c>
      <c r="U175" s="32">
        <v>1</v>
      </c>
      <c r="V175" s="31">
        <v>1000</v>
      </c>
      <c r="W175" s="32">
        <v>1</v>
      </c>
      <c r="X175" s="31">
        <v>1000</v>
      </c>
      <c r="Y175" s="32">
        <v>1</v>
      </c>
      <c r="Z175" s="31">
        <v>1000</v>
      </c>
      <c r="AA175" s="32">
        <v>1</v>
      </c>
      <c r="AB175" s="31">
        <v>1000</v>
      </c>
      <c r="AC175" s="32">
        <v>1</v>
      </c>
      <c r="AD175" s="31">
        <v>1000</v>
      </c>
      <c r="AE175" s="18"/>
    </row>
    <row r="176" spans="2:31" ht="15.75" customHeight="1" x14ac:dyDescent="0.2">
      <c r="B176" s="24"/>
      <c r="C176" s="101" t="s">
        <v>144</v>
      </c>
      <c r="D176" s="28">
        <f t="shared" si="19"/>
        <v>12</v>
      </c>
      <c r="E176" s="33" t="s">
        <v>37</v>
      </c>
      <c r="F176" s="30">
        <f t="shared" si="26"/>
        <v>6000</v>
      </c>
      <c r="G176" s="32">
        <v>1</v>
      </c>
      <c r="H176" s="31">
        <v>500</v>
      </c>
      <c r="I176" s="32">
        <v>1</v>
      </c>
      <c r="J176" s="31">
        <v>500</v>
      </c>
      <c r="K176" s="32">
        <v>1</v>
      </c>
      <c r="L176" s="31">
        <v>500</v>
      </c>
      <c r="M176" s="32">
        <v>1</v>
      </c>
      <c r="N176" s="31">
        <v>500</v>
      </c>
      <c r="O176" s="32">
        <v>1</v>
      </c>
      <c r="P176" s="31">
        <v>500</v>
      </c>
      <c r="Q176" s="32">
        <v>1</v>
      </c>
      <c r="R176" s="31">
        <v>500</v>
      </c>
      <c r="S176" s="32">
        <v>1</v>
      </c>
      <c r="T176" s="31">
        <v>500</v>
      </c>
      <c r="U176" s="32">
        <v>1</v>
      </c>
      <c r="V176" s="31">
        <v>500</v>
      </c>
      <c r="W176" s="32">
        <v>1</v>
      </c>
      <c r="X176" s="31">
        <v>500</v>
      </c>
      <c r="Y176" s="32">
        <v>1</v>
      </c>
      <c r="Z176" s="31">
        <v>500</v>
      </c>
      <c r="AA176" s="32">
        <v>1</v>
      </c>
      <c r="AB176" s="31">
        <v>500</v>
      </c>
      <c r="AC176" s="32">
        <v>1</v>
      </c>
      <c r="AD176" s="31">
        <v>500</v>
      </c>
      <c r="AE176" s="18"/>
    </row>
    <row r="177" spans="2:31" ht="13.5" customHeight="1" x14ac:dyDescent="0.2">
      <c r="B177" s="24"/>
      <c r="C177" s="101" t="s">
        <v>145</v>
      </c>
      <c r="D177" s="28">
        <f t="shared" si="19"/>
        <v>12</v>
      </c>
      <c r="E177" s="33" t="s">
        <v>37</v>
      </c>
      <c r="F177" s="30">
        <f t="shared" si="26"/>
        <v>6000</v>
      </c>
      <c r="G177" s="32">
        <v>1</v>
      </c>
      <c r="H177" s="31">
        <v>500</v>
      </c>
      <c r="I177" s="32">
        <v>1</v>
      </c>
      <c r="J177" s="31">
        <v>500</v>
      </c>
      <c r="K177" s="32">
        <v>1</v>
      </c>
      <c r="L177" s="31">
        <v>500</v>
      </c>
      <c r="M177" s="32">
        <v>1</v>
      </c>
      <c r="N177" s="31">
        <v>500</v>
      </c>
      <c r="O177" s="32">
        <v>1</v>
      </c>
      <c r="P177" s="31">
        <v>500</v>
      </c>
      <c r="Q177" s="32">
        <v>1</v>
      </c>
      <c r="R177" s="31">
        <v>500</v>
      </c>
      <c r="S177" s="32">
        <v>1</v>
      </c>
      <c r="T177" s="31">
        <v>500</v>
      </c>
      <c r="U177" s="32">
        <v>1</v>
      </c>
      <c r="V177" s="31">
        <v>500</v>
      </c>
      <c r="W177" s="32">
        <v>1</v>
      </c>
      <c r="X177" s="31">
        <v>500</v>
      </c>
      <c r="Y177" s="32">
        <v>1</v>
      </c>
      <c r="Z177" s="31">
        <v>500</v>
      </c>
      <c r="AA177" s="32">
        <v>1</v>
      </c>
      <c r="AB177" s="31">
        <v>500</v>
      </c>
      <c r="AC177" s="32">
        <v>1</v>
      </c>
      <c r="AD177" s="31">
        <v>500</v>
      </c>
      <c r="AE177" s="18"/>
    </row>
    <row r="178" spans="2:31" ht="14.25" customHeight="1" x14ac:dyDescent="0.2">
      <c r="B178" s="24"/>
      <c r="C178" s="101" t="s">
        <v>146</v>
      </c>
      <c r="D178" s="28">
        <f t="shared" si="19"/>
        <v>24</v>
      </c>
      <c r="E178" s="33" t="s">
        <v>37</v>
      </c>
      <c r="F178" s="30">
        <f t="shared" si="26"/>
        <v>12000</v>
      </c>
      <c r="G178" s="32">
        <v>2</v>
      </c>
      <c r="H178" s="31">
        <v>1000</v>
      </c>
      <c r="I178" s="32">
        <v>2</v>
      </c>
      <c r="J178" s="31">
        <v>1000</v>
      </c>
      <c r="K178" s="32">
        <v>2</v>
      </c>
      <c r="L178" s="31">
        <v>1000</v>
      </c>
      <c r="M178" s="32">
        <v>2</v>
      </c>
      <c r="N178" s="31">
        <v>1000</v>
      </c>
      <c r="O178" s="32">
        <v>2</v>
      </c>
      <c r="P178" s="31">
        <v>1000</v>
      </c>
      <c r="Q178" s="32">
        <v>2</v>
      </c>
      <c r="R178" s="31">
        <v>1000</v>
      </c>
      <c r="S178" s="32">
        <v>2</v>
      </c>
      <c r="T178" s="31">
        <v>1000</v>
      </c>
      <c r="U178" s="32">
        <v>2</v>
      </c>
      <c r="V178" s="31">
        <v>1000</v>
      </c>
      <c r="W178" s="32">
        <v>2</v>
      </c>
      <c r="X178" s="31">
        <v>1000</v>
      </c>
      <c r="Y178" s="32">
        <v>2</v>
      </c>
      <c r="Z178" s="31">
        <v>1000</v>
      </c>
      <c r="AA178" s="32">
        <v>2</v>
      </c>
      <c r="AB178" s="31">
        <v>1000</v>
      </c>
      <c r="AC178" s="32">
        <v>2</v>
      </c>
      <c r="AD178" s="31">
        <v>1000</v>
      </c>
      <c r="AE178" s="18"/>
    </row>
    <row r="179" spans="2:31" ht="12.75" customHeight="1" x14ac:dyDescent="0.2">
      <c r="B179" s="24"/>
      <c r="C179" s="101" t="s">
        <v>147</v>
      </c>
      <c r="D179" s="28">
        <f t="shared" si="19"/>
        <v>12</v>
      </c>
      <c r="E179" s="33" t="s">
        <v>37</v>
      </c>
      <c r="F179" s="30">
        <f t="shared" si="26"/>
        <v>6000</v>
      </c>
      <c r="G179" s="32">
        <v>1</v>
      </c>
      <c r="H179" s="31">
        <v>500</v>
      </c>
      <c r="I179" s="32">
        <v>1</v>
      </c>
      <c r="J179" s="31">
        <v>500</v>
      </c>
      <c r="K179" s="32">
        <v>1</v>
      </c>
      <c r="L179" s="31">
        <v>500</v>
      </c>
      <c r="M179" s="32">
        <v>1</v>
      </c>
      <c r="N179" s="31">
        <v>500</v>
      </c>
      <c r="O179" s="32">
        <v>1</v>
      </c>
      <c r="P179" s="31">
        <v>500</v>
      </c>
      <c r="Q179" s="32">
        <v>1</v>
      </c>
      <c r="R179" s="31">
        <v>500</v>
      </c>
      <c r="S179" s="32">
        <v>1</v>
      </c>
      <c r="T179" s="31">
        <v>500</v>
      </c>
      <c r="U179" s="32">
        <v>1</v>
      </c>
      <c r="V179" s="31">
        <v>500</v>
      </c>
      <c r="W179" s="32">
        <v>1</v>
      </c>
      <c r="X179" s="31">
        <v>500</v>
      </c>
      <c r="Y179" s="32">
        <v>1</v>
      </c>
      <c r="Z179" s="31">
        <v>500</v>
      </c>
      <c r="AA179" s="32">
        <v>1</v>
      </c>
      <c r="AB179" s="31">
        <v>500</v>
      </c>
      <c r="AC179" s="32">
        <v>1</v>
      </c>
      <c r="AD179" s="31">
        <v>500</v>
      </c>
      <c r="AE179" s="18"/>
    </row>
    <row r="180" spans="2:31" ht="12" customHeight="1" x14ac:dyDescent="0.2">
      <c r="B180" s="24"/>
      <c r="C180" s="101" t="s">
        <v>148</v>
      </c>
      <c r="D180" s="28">
        <f t="shared" si="19"/>
        <v>12</v>
      </c>
      <c r="E180" s="33" t="s">
        <v>37</v>
      </c>
      <c r="F180" s="30">
        <f t="shared" si="26"/>
        <v>4200</v>
      </c>
      <c r="G180" s="32">
        <v>1</v>
      </c>
      <c r="H180" s="31">
        <v>350</v>
      </c>
      <c r="I180" s="32">
        <v>1</v>
      </c>
      <c r="J180" s="31">
        <v>350</v>
      </c>
      <c r="K180" s="32">
        <v>1</v>
      </c>
      <c r="L180" s="31">
        <v>350</v>
      </c>
      <c r="M180" s="32">
        <v>1</v>
      </c>
      <c r="N180" s="31">
        <v>350</v>
      </c>
      <c r="O180" s="32">
        <v>1</v>
      </c>
      <c r="P180" s="31">
        <v>350</v>
      </c>
      <c r="Q180" s="32">
        <v>1</v>
      </c>
      <c r="R180" s="31">
        <v>350</v>
      </c>
      <c r="S180" s="32">
        <v>1</v>
      </c>
      <c r="T180" s="31">
        <v>350</v>
      </c>
      <c r="U180" s="32">
        <v>1</v>
      </c>
      <c r="V180" s="31">
        <v>350</v>
      </c>
      <c r="W180" s="32">
        <v>1</v>
      </c>
      <c r="X180" s="31">
        <v>350</v>
      </c>
      <c r="Y180" s="32">
        <v>1</v>
      </c>
      <c r="Z180" s="31">
        <v>350</v>
      </c>
      <c r="AA180" s="32">
        <v>1</v>
      </c>
      <c r="AB180" s="31">
        <v>350</v>
      </c>
      <c r="AC180" s="32">
        <v>1</v>
      </c>
      <c r="AD180" s="31">
        <v>350</v>
      </c>
      <c r="AE180" s="18"/>
    </row>
    <row r="181" spans="2:31" ht="15.75" customHeight="1" x14ac:dyDescent="0.2">
      <c r="B181" s="24"/>
      <c r="C181" s="101" t="s">
        <v>149</v>
      </c>
      <c r="D181" s="28">
        <f t="shared" si="19"/>
        <v>8</v>
      </c>
      <c r="E181" s="33" t="s">
        <v>37</v>
      </c>
      <c r="F181" s="30">
        <f t="shared" si="26"/>
        <v>2400</v>
      </c>
      <c r="G181" s="32">
        <v>0</v>
      </c>
      <c r="H181" s="31">
        <v>0</v>
      </c>
      <c r="I181" s="32">
        <v>0</v>
      </c>
      <c r="J181" s="31">
        <v>0</v>
      </c>
      <c r="K181" s="32">
        <v>1</v>
      </c>
      <c r="L181" s="31">
        <v>300</v>
      </c>
      <c r="M181" s="32">
        <v>1</v>
      </c>
      <c r="N181" s="31">
        <v>300</v>
      </c>
      <c r="O181" s="32">
        <v>1</v>
      </c>
      <c r="P181" s="31">
        <v>300</v>
      </c>
      <c r="Q181" s="32"/>
      <c r="R181" s="31"/>
      <c r="S181" s="32">
        <v>1</v>
      </c>
      <c r="T181" s="31">
        <v>300</v>
      </c>
      <c r="U181" s="32">
        <v>1</v>
      </c>
      <c r="V181" s="31">
        <v>300</v>
      </c>
      <c r="W181" s="32">
        <v>1</v>
      </c>
      <c r="X181" s="31">
        <v>300</v>
      </c>
      <c r="Y181" s="32">
        <v>1</v>
      </c>
      <c r="Z181" s="31">
        <v>300</v>
      </c>
      <c r="AA181" s="32">
        <v>1</v>
      </c>
      <c r="AB181" s="31">
        <v>300</v>
      </c>
      <c r="AC181" s="32"/>
      <c r="AD181" s="31"/>
      <c r="AE181" s="18"/>
    </row>
    <row r="182" spans="2:31" ht="12.75" customHeight="1" x14ac:dyDescent="0.2">
      <c r="B182" s="24"/>
      <c r="C182" s="101" t="s">
        <v>150</v>
      </c>
      <c r="D182" s="34">
        <f t="shared" si="19"/>
        <v>7</v>
      </c>
      <c r="E182" s="33" t="s">
        <v>37</v>
      </c>
      <c r="F182" s="37">
        <f t="shared" si="26"/>
        <v>3500</v>
      </c>
      <c r="G182" s="32">
        <v>0</v>
      </c>
      <c r="H182" s="31">
        <v>0</v>
      </c>
      <c r="I182" s="44">
        <v>1</v>
      </c>
      <c r="J182" s="38">
        <v>500</v>
      </c>
      <c r="K182" s="32">
        <v>0</v>
      </c>
      <c r="L182" s="31">
        <v>0</v>
      </c>
      <c r="M182" s="44">
        <v>1</v>
      </c>
      <c r="N182" s="38">
        <v>500</v>
      </c>
      <c r="O182" s="44">
        <v>1</v>
      </c>
      <c r="P182" s="38">
        <v>500</v>
      </c>
      <c r="Q182" s="44">
        <v>1</v>
      </c>
      <c r="R182" s="38">
        <v>500</v>
      </c>
      <c r="S182" s="44"/>
      <c r="T182" s="38"/>
      <c r="U182" s="44">
        <v>1</v>
      </c>
      <c r="V182" s="38">
        <v>500</v>
      </c>
      <c r="W182" s="44"/>
      <c r="X182" s="38"/>
      <c r="Y182" s="44">
        <v>1</v>
      </c>
      <c r="Z182" s="38">
        <v>500</v>
      </c>
      <c r="AA182" s="44"/>
      <c r="AB182" s="38"/>
      <c r="AC182" s="44">
        <v>1</v>
      </c>
      <c r="AD182" s="38">
        <v>500</v>
      </c>
      <c r="AE182" s="18"/>
    </row>
    <row r="183" spans="2:31" ht="22.5" customHeight="1" x14ac:dyDescent="0.2">
      <c r="B183" s="45">
        <v>299</v>
      </c>
      <c r="C183" s="13" t="s">
        <v>151</v>
      </c>
      <c r="D183" s="34"/>
      <c r="E183" s="19"/>
      <c r="F183" s="25">
        <f>SUM(F184:F186)</f>
        <v>19513.68</v>
      </c>
      <c r="G183" s="41"/>
      <c r="H183" s="25">
        <f>SUM(H184:H186)</f>
        <v>0</v>
      </c>
      <c r="I183" s="42"/>
      <c r="J183" s="25">
        <f>SUM(J184:J186)</f>
        <v>4878.42</v>
      </c>
      <c r="K183" s="42"/>
      <c r="L183" s="25">
        <f>SUM(L184:L186)</f>
        <v>0</v>
      </c>
      <c r="M183" s="42"/>
      <c r="N183" s="25">
        <f>SUM(N184:N186)</f>
        <v>1989.21</v>
      </c>
      <c r="O183" s="42"/>
      <c r="P183" s="25">
        <f>SUM(P184:P186)</f>
        <v>0</v>
      </c>
      <c r="Q183" s="42"/>
      <c r="R183" s="25">
        <f>SUM(R184:R186)</f>
        <v>0</v>
      </c>
      <c r="S183" s="42"/>
      <c r="T183" s="25">
        <f>SUM(T184:T186)</f>
        <v>4878.42</v>
      </c>
      <c r="U183" s="42"/>
      <c r="V183" s="25">
        <f>SUM(V184:V186)</f>
        <v>0</v>
      </c>
      <c r="W183" s="42"/>
      <c r="X183" s="25">
        <f t="shared" ref="X183" si="27">SUM(X184:X186)</f>
        <v>1989.21</v>
      </c>
      <c r="Y183" s="25"/>
      <c r="Z183" s="25">
        <f>SUM(Z184:Z186)</f>
        <v>0</v>
      </c>
      <c r="AA183" s="42"/>
      <c r="AB183" s="25">
        <f>SUM(AB184:AB186)</f>
        <v>0</v>
      </c>
      <c r="AC183" s="42"/>
      <c r="AD183" s="25">
        <f>SUM(AD184:AD186)</f>
        <v>5778.42</v>
      </c>
      <c r="AE183" s="18"/>
    </row>
    <row r="184" spans="2:31" ht="14.25" customHeight="1" x14ac:dyDescent="0.2">
      <c r="B184" s="24"/>
      <c r="C184" s="101" t="s">
        <v>305</v>
      </c>
      <c r="D184" s="34">
        <f t="shared" si="19"/>
        <v>4</v>
      </c>
      <c r="E184" s="33" t="s">
        <v>37</v>
      </c>
      <c r="F184" s="37">
        <f>SUM(H184,J184,L184,N184,P184,R184,T184,V184,X184,Z184,AB184,AD184)</f>
        <v>7956.84</v>
      </c>
      <c r="G184" s="32">
        <v>0</v>
      </c>
      <c r="H184" s="31">
        <v>0</v>
      </c>
      <c r="I184" s="44">
        <v>1</v>
      </c>
      <c r="J184" s="38">
        <v>1989.21</v>
      </c>
      <c r="K184" s="32">
        <v>0</v>
      </c>
      <c r="L184" s="31">
        <v>0</v>
      </c>
      <c r="M184" s="44">
        <v>1</v>
      </c>
      <c r="N184" s="38">
        <v>1989.21</v>
      </c>
      <c r="O184" s="32">
        <v>0</v>
      </c>
      <c r="P184" s="31">
        <v>0</v>
      </c>
      <c r="Q184" s="32">
        <v>0</v>
      </c>
      <c r="R184" s="31">
        <v>0</v>
      </c>
      <c r="S184" s="44">
        <v>1</v>
      </c>
      <c r="T184" s="38">
        <v>1989.21</v>
      </c>
      <c r="U184" s="32">
        <v>0</v>
      </c>
      <c r="V184" s="31">
        <v>0</v>
      </c>
      <c r="W184" s="44">
        <v>1</v>
      </c>
      <c r="X184" s="38">
        <v>1989.21</v>
      </c>
      <c r="Y184" s="32">
        <v>0</v>
      </c>
      <c r="Z184" s="31">
        <v>0</v>
      </c>
      <c r="AA184" s="32">
        <v>0</v>
      </c>
      <c r="AB184" s="31">
        <v>0</v>
      </c>
      <c r="AC184" s="32">
        <v>0</v>
      </c>
      <c r="AD184" s="31">
        <v>0</v>
      </c>
      <c r="AE184" s="18"/>
    </row>
    <row r="185" spans="2:31" ht="13.5" customHeight="1" x14ac:dyDescent="0.2">
      <c r="B185" s="24"/>
      <c r="C185" s="101" t="s">
        <v>306</v>
      </c>
      <c r="D185" s="34">
        <f t="shared" si="19"/>
        <v>16</v>
      </c>
      <c r="E185" s="33" t="s">
        <v>37</v>
      </c>
      <c r="F185" s="37">
        <f>SUM(H185,J185,L185,N185,P185,R185,T185,V185,X185,Z185,AB185,AD185)</f>
        <v>11556.84</v>
      </c>
      <c r="G185" s="32">
        <v>0</v>
      </c>
      <c r="H185" s="31">
        <v>0</v>
      </c>
      <c r="I185" s="44">
        <v>4</v>
      </c>
      <c r="J185" s="38">
        <v>2889.21</v>
      </c>
      <c r="K185" s="32">
        <v>0</v>
      </c>
      <c r="L185" s="31">
        <v>0</v>
      </c>
      <c r="M185" s="32">
        <v>0</v>
      </c>
      <c r="N185" s="31">
        <v>0</v>
      </c>
      <c r="O185" s="32">
        <v>0</v>
      </c>
      <c r="P185" s="31">
        <v>0</v>
      </c>
      <c r="Q185" s="32">
        <v>0</v>
      </c>
      <c r="R185" s="31">
        <v>0</v>
      </c>
      <c r="S185" s="44">
        <v>4</v>
      </c>
      <c r="T185" s="38">
        <v>2889.21</v>
      </c>
      <c r="U185" s="32">
        <v>0</v>
      </c>
      <c r="V185" s="31">
        <v>0</v>
      </c>
      <c r="W185" s="32">
        <v>0</v>
      </c>
      <c r="X185" s="31">
        <v>0</v>
      </c>
      <c r="Y185" s="32">
        <v>0</v>
      </c>
      <c r="Z185" s="31">
        <v>0</v>
      </c>
      <c r="AA185" s="32">
        <v>0</v>
      </c>
      <c r="AB185" s="31">
        <v>0</v>
      </c>
      <c r="AC185" s="44">
        <v>8</v>
      </c>
      <c r="AD185" s="38">
        <v>5778.42</v>
      </c>
      <c r="AE185" s="18"/>
    </row>
    <row r="186" spans="2:31" ht="14.25" customHeight="1" x14ac:dyDescent="0.2">
      <c r="B186" s="24"/>
      <c r="C186" s="101" t="s">
        <v>307</v>
      </c>
      <c r="D186" s="34">
        <f t="shared" si="19"/>
        <v>0</v>
      </c>
      <c r="E186" s="33" t="s">
        <v>37</v>
      </c>
      <c r="F186" s="37">
        <f>SUM(H186,J186,L186,N186,P186,R186,T186,V186,X186,Z186,AB186,AD186)</f>
        <v>0</v>
      </c>
      <c r="G186" s="32">
        <v>0</v>
      </c>
      <c r="H186" s="31">
        <v>0</v>
      </c>
      <c r="I186" s="32">
        <v>0</v>
      </c>
      <c r="J186" s="31">
        <v>0</v>
      </c>
      <c r="K186" s="32">
        <v>0</v>
      </c>
      <c r="L186" s="31">
        <v>0</v>
      </c>
      <c r="M186" s="32">
        <v>0</v>
      </c>
      <c r="N186" s="31">
        <v>0</v>
      </c>
      <c r="O186" s="32">
        <v>0</v>
      </c>
      <c r="P186" s="31">
        <v>0</v>
      </c>
      <c r="Q186" s="32">
        <v>0</v>
      </c>
      <c r="R186" s="31">
        <v>0</v>
      </c>
      <c r="S186" s="32">
        <v>0</v>
      </c>
      <c r="T186" s="31">
        <v>0</v>
      </c>
      <c r="U186" s="32">
        <v>0</v>
      </c>
      <c r="V186" s="31">
        <v>0</v>
      </c>
      <c r="W186" s="32">
        <v>0</v>
      </c>
      <c r="X186" s="31">
        <v>0</v>
      </c>
      <c r="Y186" s="32">
        <v>0</v>
      </c>
      <c r="Z186" s="31">
        <v>0</v>
      </c>
      <c r="AA186" s="32">
        <v>0</v>
      </c>
      <c r="AB186" s="31">
        <v>0</v>
      </c>
      <c r="AC186" s="32">
        <v>0</v>
      </c>
      <c r="AD186" s="31">
        <v>0</v>
      </c>
      <c r="AE186" s="18"/>
    </row>
    <row r="187" spans="2:31" ht="17.25" customHeight="1" x14ac:dyDescent="0.2">
      <c r="B187" s="20">
        <v>3000</v>
      </c>
      <c r="C187" s="20" t="s">
        <v>152</v>
      </c>
      <c r="D187" s="34"/>
      <c r="E187" s="56"/>
      <c r="F187" s="43">
        <f>F188+F204+F216+F229+F236+F262+F267+F276+F287</f>
        <v>2604199.81</v>
      </c>
      <c r="G187" s="41"/>
      <c r="H187" s="43">
        <f>H188+H204+H216+H229+H236+H262+H267+H276+H287</f>
        <v>196440.15</v>
      </c>
      <c r="I187" s="41" t="s">
        <v>67</v>
      </c>
      <c r="J187" s="43">
        <f>J188+J204+J216+J229+J236+J262+J267+J276+J287</f>
        <v>257317.28</v>
      </c>
      <c r="K187" s="41"/>
      <c r="L187" s="43">
        <f>L188+L204+L216+L229+L236+L262+L267+L276+L287</f>
        <v>224700.24</v>
      </c>
      <c r="M187" s="41"/>
      <c r="N187" s="43">
        <f>N188+N204+N216+N229+N236+N262+N267+N276+N287</f>
        <v>198330.35</v>
      </c>
      <c r="O187" s="41"/>
      <c r="P187" s="43">
        <f>P188+P204+P216+P229+P236+P262+P267+P276+P287</f>
        <v>214203.58</v>
      </c>
      <c r="Q187" s="41"/>
      <c r="R187" s="43">
        <f>R188+R204+R216+R229+R236+R262+R267+R276+R287</f>
        <v>694438.77999999991</v>
      </c>
      <c r="S187" s="41"/>
      <c r="T187" s="43">
        <f>T188+T204+T216+T229+T236+T262+T267+T276+T287</f>
        <v>206657.42</v>
      </c>
      <c r="U187" s="41"/>
      <c r="V187" s="43">
        <f>V188+V204+V216+V229+V236+V262+V267+V276+V287</f>
        <v>212960.21</v>
      </c>
      <c r="W187" s="41"/>
      <c r="X187" s="43">
        <f>X188+X204+X216+X229+X236+X262+X267+X276+X287</f>
        <v>206166.11</v>
      </c>
      <c r="Y187" s="41"/>
      <c r="Z187" s="43">
        <f>Z188+Z204+Z216+Z229+Z236+Z262+Z267+Z276+Z287</f>
        <v>240834.12</v>
      </c>
      <c r="AA187" s="41"/>
      <c r="AB187" s="43">
        <f>AB188+AB204+AB216+AB229+AB236+AB262+AB267+AB276+AB287</f>
        <v>206425.72</v>
      </c>
      <c r="AC187" s="41"/>
      <c r="AD187" s="43">
        <f>AD188+AD204+AD216+AD229+AD236+AD262+AD267+AD276+AD287</f>
        <v>249463.75999999998</v>
      </c>
      <c r="AE187" s="18"/>
    </row>
    <row r="188" spans="2:31" ht="12.75" customHeight="1" x14ac:dyDescent="0.2">
      <c r="B188" s="19">
        <v>3100</v>
      </c>
      <c r="C188" s="20" t="s">
        <v>153</v>
      </c>
      <c r="D188" s="34"/>
      <c r="E188" s="56"/>
      <c r="F188" s="43">
        <f>SUM(F189+F191+F193+F195+F197+F199+F201)</f>
        <v>519873.92</v>
      </c>
      <c r="G188" s="41"/>
      <c r="H188" s="43">
        <f>SUM(H189+H191+H193+H195+H197+H199+H201)</f>
        <v>43060.17</v>
      </c>
      <c r="I188" s="41" t="s">
        <v>67</v>
      </c>
      <c r="J188" s="43">
        <f>SUM(J189+J191+J193+J195+J197+J199+J201)</f>
        <v>43060.17</v>
      </c>
      <c r="K188" s="41"/>
      <c r="L188" s="43">
        <f>SUM(L189+L191+L193+L195+L197+L199+L201)</f>
        <v>43060.17</v>
      </c>
      <c r="M188" s="41"/>
      <c r="N188" s="43">
        <f>SUM(N189+N191+N193+N195+N197+N199+N201)</f>
        <v>43060.17</v>
      </c>
      <c r="O188" s="41"/>
      <c r="P188" s="43">
        <f>SUM(P189+P191+P193+P195+P197+P199+P201)</f>
        <v>43060.17</v>
      </c>
      <c r="Q188" s="41"/>
      <c r="R188" s="43">
        <v>519873.92</v>
      </c>
      <c r="S188" s="41"/>
      <c r="T188" s="43">
        <f>SUM(T189+T191+T193+T195+T197+T199+T201)</f>
        <v>43060.18</v>
      </c>
      <c r="U188" s="41"/>
      <c r="V188" s="43">
        <f>SUM(V189+V191+V193+V195+V197+V199+V201)</f>
        <v>43060.18</v>
      </c>
      <c r="W188" s="41"/>
      <c r="X188" s="43">
        <f>SUM(X189+X191+X193+X195+X197+X199+X201)</f>
        <v>43060.18</v>
      </c>
      <c r="Y188" s="41"/>
      <c r="Z188" s="43">
        <f>SUM(Z189+Z191+Z193+Z195+Z197+Z199+Z201)</f>
        <v>43060.18</v>
      </c>
      <c r="AA188" s="41"/>
      <c r="AB188" s="43">
        <f>SUM(AB189+AB191+AB193+AB195+AB197+AB199+AB201)</f>
        <v>43060.19</v>
      </c>
      <c r="AC188" s="41"/>
      <c r="AD188" s="43">
        <f>SUM(AD189+AD191+AD193+AD195+AD197+AD199+AD201)</f>
        <v>43060.19</v>
      </c>
      <c r="AE188" s="18"/>
    </row>
    <row r="189" spans="2:31" ht="13.5" customHeight="1" x14ac:dyDescent="0.2">
      <c r="B189" s="24">
        <v>311</v>
      </c>
      <c r="C189" s="20" t="s">
        <v>154</v>
      </c>
      <c r="D189" s="34"/>
      <c r="E189" s="19"/>
      <c r="F189" s="25">
        <f>SUM(F190)</f>
        <v>163893.59999999998</v>
      </c>
      <c r="G189" s="41"/>
      <c r="H189" s="42">
        <f>H190</f>
        <v>13657.8</v>
      </c>
      <c r="I189" s="42"/>
      <c r="J189" s="42">
        <f t="shared" ref="J189:AD189" si="28">J190</f>
        <v>13657.8</v>
      </c>
      <c r="K189" s="42"/>
      <c r="L189" s="42">
        <f t="shared" si="28"/>
        <v>13657.8</v>
      </c>
      <c r="M189" s="42"/>
      <c r="N189" s="42">
        <f t="shared" si="28"/>
        <v>13657.8</v>
      </c>
      <c r="O189" s="42"/>
      <c r="P189" s="42">
        <f t="shared" si="28"/>
        <v>13657.8</v>
      </c>
      <c r="Q189" s="42"/>
      <c r="R189" s="42">
        <f t="shared" si="28"/>
        <v>13657.8</v>
      </c>
      <c r="S189" s="42"/>
      <c r="T189" s="42">
        <f t="shared" si="28"/>
        <v>13657.8</v>
      </c>
      <c r="U189" s="42"/>
      <c r="V189" s="42">
        <f t="shared" si="28"/>
        <v>13657.8</v>
      </c>
      <c r="W189" s="42"/>
      <c r="X189" s="42">
        <f t="shared" si="28"/>
        <v>13657.8</v>
      </c>
      <c r="Y189" s="42"/>
      <c r="Z189" s="42">
        <f t="shared" si="28"/>
        <v>13657.8</v>
      </c>
      <c r="AA189" s="42"/>
      <c r="AB189" s="42">
        <f t="shared" si="28"/>
        <v>13657.8</v>
      </c>
      <c r="AC189" s="42"/>
      <c r="AD189" s="42">
        <f t="shared" si="28"/>
        <v>13657.8</v>
      </c>
      <c r="AE189" s="18"/>
    </row>
    <row r="190" spans="2:31" ht="24.75" customHeight="1" x14ac:dyDescent="0.2">
      <c r="B190" s="24"/>
      <c r="C190" s="101" t="s">
        <v>155</v>
      </c>
      <c r="D190" s="28">
        <f t="shared" si="19"/>
        <v>120000</v>
      </c>
      <c r="E190" s="33" t="s">
        <v>350</v>
      </c>
      <c r="F190" s="30">
        <f>SUM(H190,J190,L190,N190,P190,R190,T190,V190,X190,Z190,AB190,AD190)</f>
        <v>163893.59999999998</v>
      </c>
      <c r="G190" s="32">
        <v>10000</v>
      </c>
      <c r="H190" s="57">
        <v>13657.8</v>
      </c>
      <c r="I190" s="32">
        <v>10000</v>
      </c>
      <c r="J190" s="31">
        <v>13657.8</v>
      </c>
      <c r="K190" s="32">
        <v>10000</v>
      </c>
      <c r="L190" s="31">
        <v>13657.8</v>
      </c>
      <c r="M190" s="32">
        <v>10000</v>
      </c>
      <c r="N190" s="31">
        <v>13657.8</v>
      </c>
      <c r="O190" s="32">
        <v>10000</v>
      </c>
      <c r="P190" s="31">
        <v>13657.8</v>
      </c>
      <c r="Q190" s="32">
        <v>10000</v>
      </c>
      <c r="R190" s="31">
        <v>13657.8</v>
      </c>
      <c r="S190" s="32">
        <v>10000</v>
      </c>
      <c r="T190" s="31">
        <v>13657.8</v>
      </c>
      <c r="U190" s="32">
        <v>10000</v>
      </c>
      <c r="V190" s="31">
        <v>13657.8</v>
      </c>
      <c r="W190" s="32">
        <v>10000</v>
      </c>
      <c r="X190" s="31">
        <v>13657.8</v>
      </c>
      <c r="Y190" s="32">
        <v>10000</v>
      </c>
      <c r="Z190" s="31">
        <v>13657.8</v>
      </c>
      <c r="AA190" s="32">
        <v>10000</v>
      </c>
      <c r="AB190" s="31">
        <v>13657.8</v>
      </c>
      <c r="AC190" s="32">
        <v>10000</v>
      </c>
      <c r="AD190" s="31">
        <v>13657.8</v>
      </c>
      <c r="AE190" s="18"/>
    </row>
    <row r="191" spans="2:31" ht="13.5" customHeight="1" x14ac:dyDescent="0.2">
      <c r="B191" s="24">
        <v>313</v>
      </c>
      <c r="C191" s="20" t="s">
        <v>156</v>
      </c>
      <c r="D191" s="34"/>
      <c r="E191" s="19"/>
      <c r="F191" s="25">
        <f>F192</f>
        <v>51969.020000000004</v>
      </c>
      <c r="G191" s="41"/>
      <c r="H191" s="42">
        <f>H192</f>
        <v>4330.75</v>
      </c>
      <c r="I191" s="41" t="s">
        <v>67</v>
      </c>
      <c r="J191" s="43">
        <f>J192</f>
        <v>4330.75</v>
      </c>
      <c r="K191" s="41" t="s">
        <v>67</v>
      </c>
      <c r="L191" s="43">
        <f>L192</f>
        <v>4330.75</v>
      </c>
      <c r="M191" s="41" t="s">
        <v>67</v>
      </c>
      <c r="N191" s="43">
        <f>N192</f>
        <v>4330.75</v>
      </c>
      <c r="O191" s="41" t="s">
        <v>67</v>
      </c>
      <c r="P191" s="43">
        <f>P192</f>
        <v>4330.75</v>
      </c>
      <c r="Q191" s="41" t="s">
        <v>67</v>
      </c>
      <c r="R191" s="43">
        <f>R192</f>
        <v>4330.75</v>
      </c>
      <c r="S191" s="41" t="s">
        <v>67</v>
      </c>
      <c r="T191" s="43">
        <f>T192</f>
        <v>4330.75</v>
      </c>
      <c r="U191" s="41" t="s">
        <v>67</v>
      </c>
      <c r="V191" s="43">
        <f>V192</f>
        <v>4330.75</v>
      </c>
      <c r="W191" s="41" t="s">
        <v>67</v>
      </c>
      <c r="X191" s="43">
        <f>X192</f>
        <v>4330.75</v>
      </c>
      <c r="Y191" s="41" t="s">
        <v>67</v>
      </c>
      <c r="Z191" s="43">
        <f>Z192</f>
        <v>4330.75</v>
      </c>
      <c r="AA191" s="41" t="s">
        <v>67</v>
      </c>
      <c r="AB191" s="43">
        <f>AB192</f>
        <v>4330.76</v>
      </c>
      <c r="AC191" s="41" t="s">
        <v>67</v>
      </c>
      <c r="AD191" s="43">
        <f>AD192</f>
        <v>4330.76</v>
      </c>
      <c r="AE191" s="18"/>
    </row>
    <row r="192" spans="2:31" ht="15" customHeight="1" x14ac:dyDescent="0.2">
      <c r="B192" s="24"/>
      <c r="C192" s="101" t="s">
        <v>157</v>
      </c>
      <c r="D192" s="28">
        <f t="shared" si="19"/>
        <v>120000</v>
      </c>
      <c r="E192" s="33" t="s">
        <v>349</v>
      </c>
      <c r="F192" s="30">
        <f>SUM(H192,J192,L192,N192,P192,R192,T192,V192,X192,Z192,AB192,AD192)</f>
        <v>51969.020000000004</v>
      </c>
      <c r="G192" s="32">
        <v>10000</v>
      </c>
      <c r="H192" s="57">
        <v>4330.75</v>
      </c>
      <c r="I192" s="32">
        <v>10000</v>
      </c>
      <c r="J192" s="31">
        <v>4330.75</v>
      </c>
      <c r="K192" s="32">
        <v>10000</v>
      </c>
      <c r="L192" s="31">
        <v>4330.75</v>
      </c>
      <c r="M192" s="32">
        <v>10000</v>
      </c>
      <c r="N192" s="31">
        <v>4330.75</v>
      </c>
      <c r="O192" s="32">
        <v>10000</v>
      </c>
      <c r="P192" s="31">
        <v>4330.75</v>
      </c>
      <c r="Q192" s="32">
        <v>10000</v>
      </c>
      <c r="R192" s="31">
        <v>4330.75</v>
      </c>
      <c r="S192" s="32">
        <v>10000</v>
      </c>
      <c r="T192" s="31">
        <v>4330.75</v>
      </c>
      <c r="U192" s="32">
        <v>10000</v>
      </c>
      <c r="V192" s="31">
        <v>4330.75</v>
      </c>
      <c r="W192" s="32">
        <v>10000</v>
      </c>
      <c r="X192" s="31">
        <v>4330.75</v>
      </c>
      <c r="Y192" s="32">
        <v>10000</v>
      </c>
      <c r="Z192" s="31">
        <v>4330.75</v>
      </c>
      <c r="AA192" s="32">
        <v>10000</v>
      </c>
      <c r="AB192" s="31">
        <v>4330.76</v>
      </c>
      <c r="AC192" s="32">
        <v>10000</v>
      </c>
      <c r="AD192" s="31">
        <v>4330.76</v>
      </c>
      <c r="AE192" s="18"/>
    </row>
    <row r="193" spans="2:31" ht="12.75" customHeight="1" x14ac:dyDescent="0.2">
      <c r="B193" s="24">
        <v>314</v>
      </c>
      <c r="C193" s="20" t="s">
        <v>158</v>
      </c>
      <c r="D193" s="28"/>
      <c r="E193" s="19"/>
      <c r="F193" s="25">
        <f>F194</f>
        <v>131355.9</v>
      </c>
      <c r="G193" s="39"/>
      <c r="H193" s="26">
        <f>H194</f>
        <v>10946.32</v>
      </c>
      <c r="I193" s="26"/>
      <c r="J193" s="26">
        <f t="shared" ref="J193:AD193" si="29">J194</f>
        <v>10946.32</v>
      </c>
      <c r="K193" s="26"/>
      <c r="L193" s="26">
        <f t="shared" si="29"/>
        <v>10946.32</v>
      </c>
      <c r="M193" s="26"/>
      <c r="N193" s="26">
        <f t="shared" si="29"/>
        <v>10946.32</v>
      </c>
      <c r="O193" s="26"/>
      <c r="P193" s="26">
        <f t="shared" si="29"/>
        <v>10946.32</v>
      </c>
      <c r="Q193" s="26"/>
      <c r="R193" s="26">
        <f t="shared" si="29"/>
        <v>10946.32</v>
      </c>
      <c r="S193" s="26"/>
      <c r="T193" s="26">
        <f t="shared" si="29"/>
        <v>10946.33</v>
      </c>
      <c r="U193" s="26"/>
      <c r="V193" s="26">
        <f t="shared" si="29"/>
        <v>10946.33</v>
      </c>
      <c r="W193" s="26"/>
      <c r="X193" s="26">
        <f t="shared" si="29"/>
        <v>10946.33</v>
      </c>
      <c r="Y193" s="26"/>
      <c r="Z193" s="26">
        <f t="shared" si="29"/>
        <v>10946.33</v>
      </c>
      <c r="AA193" s="26"/>
      <c r="AB193" s="26">
        <f t="shared" si="29"/>
        <v>10946.33</v>
      </c>
      <c r="AC193" s="26"/>
      <c r="AD193" s="26">
        <f t="shared" si="29"/>
        <v>10946.33</v>
      </c>
      <c r="AE193" s="18"/>
    </row>
    <row r="194" spans="2:31" ht="14.25" customHeight="1" x14ac:dyDescent="0.2">
      <c r="B194" s="24"/>
      <c r="C194" s="101" t="s">
        <v>159</v>
      </c>
      <c r="D194" s="28">
        <f t="shared" si="19"/>
        <v>12</v>
      </c>
      <c r="E194" s="33" t="s">
        <v>160</v>
      </c>
      <c r="F194" s="30">
        <f>SUM(H194,J194,L194,N194,P194,R194,T194,V194,X194,Z194,AB194,AD194)</f>
        <v>131355.9</v>
      </c>
      <c r="G194" s="32">
        <v>1</v>
      </c>
      <c r="H194" s="57">
        <v>10946.32</v>
      </c>
      <c r="I194" s="32">
        <v>1</v>
      </c>
      <c r="J194" s="57">
        <v>10946.32</v>
      </c>
      <c r="K194" s="32">
        <v>1</v>
      </c>
      <c r="L194" s="57">
        <v>10946.32</v>
      </c>
      <c r="M194" s="32">
        <v>1</v>
      </c>
      <c r="N194" s="57">
        <v>10946.32</v>
      </c>
      <c r="O194" s="32">
        <v>1</v>
      </c>
      <c r="P194" s="57">
        <v>10946.32</v>
      </c>
      <c r="Q194" s="32">
        <v>1</v>
      </c>
      <c r="R194" s="57">
        <v>10946.32</v>
      </c>
      <c r="S194" s="32">
        <v>1</v>
      </c>
      <c r="T194" s="57">
        <v>10946.33</v>
      </c>
      <c r="U194" s="32">
        <v>1</v>
      </c>
      <c r="V194" s="57">
        <v>10946.33</v>
      </c>
      <c r="W194" s="32">
        <v>1</v>
      </c>
      <c r="X194" s="57">
        <v>10946.33</v>
      </c>
      <c r="Y194" s="32">
        <v>1</v>
      </c>
      <c r="Z194" s="57">
        <v>10946.33</v>
      </c>
      <c r="AA194" s="32">
        <v>1</v>
      </c>
      <c r="AB194" s="57">
        <v>10946.33</v>
      </c>
      <c r="AC194" s="32">
        <v>1</v>
      </c>
      <c r="AD194" s="57">
        <v>10946.33</v>
      </c>
      <c r="AE194" s="18"/>
    </row>
    <row r="195" spans="2:31" ht="15" customHeight="1" x14ac:dyDescent="0.2">
      <c r="B195" s="24">
        <v>316</v>
      </c>
      <c r="C195" s="20" t="s">
        <v>161</v>
      </c>
      <c r="D195" s="28"/>
      <c r="E195" s="33"/>
      <c r="F195" s="52">
        <f>F196</f>
        <v>3151.8</v>
      </c>
      <c r="G195" s="39"/>
      <c r="H195" s="52">
        <f>H196</f>
        <v>0</v>
      </c>
      <c r="I195" s="26">
        <v>0</v>
      </c>
      <c r="J195" s="52">
        <f>J196</f>
        <v>0</v>
      </c>
      <c r="K195" s="26"/>
      <c r="L195" s="52">
        <f>L196</f>
        <v>0</v>
      </c>
      <c r="M195" s="26"/>
      <c r="N195" s="52">
        <f>N196</f>
        <v>0</v>
      </c>
      <c r="O195" s="26"/>
      <c r="P195" s="52">
        <f>P196</f>
        <v>0</v>
      </c>
      <c r="Q195" s="26"/>
      <c r="R195" s="52">
        <f>R196</f>
        <v>3151.8</v>
      </c>
      <c r="S195" s="26"/>
      <c r="T195" s="52">
        <f>T196</f>
        <v>0</v>
      </c>
      <c r="U195" s="26"/>
      <c r="V195" s="52">
        <f>V196</f>
        <v>0</v>
      </c>
      <c r="W195" s="26"/>
      <c r="X195" s="52">
        <f>X196</f>
        <v>0</v>
      </c>
      <c r="Y195" s="26"/>
      <c r="Z195" s="52">
        <f>Z196</f>
        <v>0</v>
      </c>
      <c r="AA195" s="26"/>
      <c r="AB195" s="52">
        <f>AB196</f>
        <v>0</v>
      </c>
      <c r="AC195" s="26"/>
      <c r="AD195" s="52">
        <f>AD196</f>
        <v>0</v>
      </c>
      <c r="AE195" s="18"/>
    </row>
    <row r="196" spans="2:31" ht="13.5" customHeight="1" x14ac:dyDescent="0.2">
      <c r="B196" s="24"/>
      <c r="C196" s="101" t="s">
        <v>162</v>
      </c>
      <c r="D196" s="28">
        <f t="shared" si="19"/>
        <v>1</v>
      </c>
      <c r="E196" s="33" t="s">
        <v>160</v>
      </c>
      <c r="F196" s="30">
        <f>H196+J196+L196+N196+P196+R196+T196+V196+X196+Z196+AB196+AD196</f>
        <v>3151.8</v>
      </c>
      <c r="G196" s="32">
        <v>0</v>
      </c>
      <c r="H196" s="57">
        <v>0</v>
      </c>
      <c r="I196" s="32">
        <v>0</v>
      </c>
      <c r="J196" s="31">
        <v>0</v>
      </c>
      <c r="K196" s="32">
        <v>0</v>
      </c>
      <c r="L196" s="31">
        <v>0</v>
      </c>
      <c r="M196" s="32">
        <v>0</v>
      </c>
      <c r="N196" s="31">
        <v>0</v>
      </c>
      <c r="O196" s="32">
        <v>0</v>
      </c>
      <c r="P196" s="31">
        <v>0</v>
      </c>
      <c r="Q196" s="32">
        <v>1</v>
      </c>
      <c r="R196" s="31">
        <v>3151.8</v>
      </c>
      <c r="S196" s="32">
        <v>0</v>
      </c>
      <c r="T196" s="31">
        <v>0</v>
      </c>
      <c r="U196" s="32">
        <v>0</v>
      </c>
      <c r="V196" s="31">
        <v>0</v>
      </c>
      <c r="W196" s="32">
        <v>0</v>
      </c>
      <c r="X196" s="31">
        <v>0</v>
      </c>
      <c r="Y196" s="32">
        <v>0</v>
      </c>
      <c r="Z196" s="31">
        <v>0</v>
      </c>
      <c r="AA196" s="32">
        <v>0</v>
      </c>
      <c r="AB196" s="31">
        <v>0</v>
      </c>
      <c r="AC196" s="32">
        <v>0</v>
      </c>
      <c r="AD196" s="31">
        <v>0</v>
      </c>
      <c r="AE196" s="18"/>
    </row>
    <row r="197" spans="2:31" ht="22.5" customHeight="1" x14ac:dyDescent="0.2">
      <c r="B197" s="53">
        <v>317</v>
      </c>
      <c r="C197" s="20" t="s">
        <v>163</v>
      </c>
      <c r="D197" s="28"/>
      <c r="E197" s="19"/>
      <c r="F197" s="25">
        <f>SUM(F198:F198)</f>
        <v>120000</v>
      </c>
      <c r="G197" s="39"/>
      <c r="H197" s="26">
        <f>SUM(H198)</f>
        <v>10000</v>
      </c>
      <c r="I197" s="26"/>
      <c r="J197" s="26">
        <f>SUM(J198)</f>
        <v>10000</v>
      </c>
      <c r="K197" s="26"/>
      <c r="L197" s="26">
        <f>SUM(L198)</f>
        <v>10000</v>
      </c>
      <c r="M197" s="26"/>
      <c r="N197" s="26">
        <f>SUM(N198)</f>
        <v>10000</v>
      </c>
      <c r="O197" s="26"/>
      <c r="P197" s="26">
        <f>SUM(P198)</f>
        <v>10000</v>
      </c>
      <c r="Q197" s="26"/>
      <c r="R197" s="26">
        <f>SUM(R198)</f>
        <v>10000</v>
      </c>
      <c r="S197" s="26"/>
      <c r="T197" s="26">
        <f>SUM(T198)</f>
        <v>10000</v>
      </c>
      <c r="U197" s="26"/>
      <c r="V197" s="26">
        <f>SUM(V198)</f>
        <v>10000</v>
      </c>
      <c r="W197" s="26"/>
      <c r="X197" s="26">
        <f>SUM(X198)</f>
        <v>10000</v>
      </c>
      <c r="Y197" s="26"/>
      <c r="Z197" s="26">
        <f>SUM(Z198)</f>
        <v>10000</v>
      </c>
      <c r="AA197" s="26"/>
      <c r="AB197" s="26">
        <f>SUM(AB198)</f>
        <v>10000</v>
      </c>
      <c r="AC197" s="26"/>
      <c r="AD197" s="26">
        <f>SUM(AD198)</f>
        <v>10000</v>
      </c>
      <c r="AE197" s="18"/>
    </row>
    <row r="198" spans="2:31" ht="13.5" customHeight="1" x14ac:dyDescent="0.2">
      <c r="B198" s="53"/>
      <c r="C198" s="101" t="s">
        <v>164</v>
      </c>
      <c r="D198" s="28">
        <f t="shared" si="19"/>
        <v>12</v>
      </c>
      <c r="E198" s="108" t="s">
        <v>165</v>
      </c>
      <c r="F198" s="30">
        <f>SUM(H198,J198,L198,N198,P198,R198,T198,V198,X198,Z198,AB198,AD198)</f>
        <v>120000</v>
      </c>
      <c r="G198" s="32">
        <v>1</v>
      </c>
      <c r="H198" s="57">
        <v>10000</v>
      </c>
      <c r="I198" s="32">
        <v>1</v>
      </c>
      <c r="J198" s="57">
        <v>10000</v>
      </c>
      <c r="K198" s="32">
        <v>1</v>
      </c>
      <c r="L198" s="57">
        <v>10000</v>
      </c>
      <c r="M198" s="32">
        <v>1</v>
      </c>
      <c r="N198" s="57">
        <v>10000</v>
      </c>
      <c r="O198" s="32">
        <v>1</v>
      </c>
      <c r="P198" s="57">
        <v>10000</v>
      </c>
      <c r="Q198" s="32">
        <v>1</v>
      </c>
      <c r="R198" s="57">
        <v>10000</v>
      </c>
      <c r="S198" s="32">
        <v>1</v>
      </c>
      <c r="T198" s="57">
        <v>10000</v>
      </c>
      <c r="U198" s="32">
        <v>1</v>
      </c>
      <c r="V198" s="57">
        <v>10000</v>
      </c>
      <c r="W198" s="32">
        <v>1</v>
      </c>
      <c r="X198" s="57">
        <v>10000</v>
      </c>
      <c r="Y198" s="32">
        <v>1</v>
      </c>
      <c r="Z198" s="57">
        <v>10000</v>
      </c>
      <c r="AA198" s="32">
        <v>1</v>
      </c>
      <c r="AB198" s="57">
        <v>10000</v>
      </c>
      <c r="AC198" s="32">
        <v>1</v>
      </c>
      <c r="AD198" s="57">
        <v>10000</v>
      </c>
      <c r="AE198" s="18"/>
    </row>
    <row r="199" spans="2:31" ht="12.75" customHeight="1" x14ac:dyDescent="0.2">
      <c r="B199" s="24">
        <v>318</v>
      </c>
      <c r="C199" s="20" t="s">
        <v>166</v>
      </c>
      <c r="D199" s="28"/>
      <c r="E199" s="19"/>
      <c r="F199" s="25">
        <f>F200</f>
        <v>1200</v>
      </c>
      <c r="G199" s="39"/>
      <c r="H199" s="26">
        <f>H200</f>
        <v>100</v>
      </c>
      <c r="I199" s="26"/>
      <c r="J199" s="42">
        <f t="shared" ref="J199:AD199" si="30">J200</f>
        <v>100</v>
      </c>
      <c r="K199" s="26"/>
      <c r="L199" s="26">
        <f t="shared" si="30"/>
        <v>100</v>
      </c>
      <c r="M199" s="26"/>
      <c r="N199" s="26">
        <f t="shared" si="30"/>
        <v>100</v>
      </c>
      <c r="O199" s="26"/>
      <c r="P199" s="26">
        <f t="shared" si="30"/>
        <v>100</v>
      </c>
      <c r="Q199" s="26"/>
      <c r="R199" s="26">
        <f t="shared" si="30"/>
        <v>100</v>
      </c>
      <c r="S199" s="26"/>
      <c r="T199" s="26">
        <f t="shared" si="30"/>
        <v>100</v>
      </c>
      <c r="U199" s="26"/>
      <c r="V199" s="26">
        <f t="shared" si="30"/>
        <v>100</v>
      </c>
      <c r="W199" s="26"/>
      <c r="X199" s="26">
        <f t="shared" si="30"/>
        <v>100</v>
      </c>
      <c r="Y199" s="26"/>
      <c r="Z199" s="26">
        <f t="shared" si="30"/>
        <v>100</v>
      </c>
      <c r="AA199" s="26"/>
      <c r="AB199" s="26">
        <f t="shared" si="30"/>
        <v>100</v>
      </c>
      <c r="AC199" s="26"/>
      <c r="AD199" s="26">
        <f t="shared" si="30"/>
        <v>100</v>
      </c>
      <c r="AE199" s="18"/>
    </row>
    <row r="200" spans="2:31" ht="36.75" customHeight="1" x14ac:dyDescent="0.2">
      <c r="B200" s="24"/>
      <c r="C200" s="101" t="s">
        <v>167</v>
      </c>
      <c r="D200" s="28">
        <f t="shared" si="19"/>
        <v>12</v>
      </c>
      <c r="E200" s="33" t="s">
        <v>160</v>
      </c>
      <c r="F200" s="30">
        <f>H200+J200+L200+N200+P200+R200+T200+V200+X200+Z200+AB200+AD200</f>
        <v>1200</v>
      </c>
      <c r="G200" s="32">
        <v>1</v>
      </c>
      <c r="H200" s="57">
        <v>100</v>
      </c>
      <c r="I200" s="32">
        <v>1</v>
      </c>
      <c r="J200" s="57">
        <v>100</v>
      </c>
      <c r="K200" s="32">
        <v>1</v>
      </c>
      <c r="L200" s="57">
        <v>100</v>
      </c>
      <c r="M200" s="32">
        <v>1</v>
      </c>
      <c r="N200" s="57">
        <v>100</v>
      </c>
      <c r="O200" s="32">
        <v>1</v>
      </c>
      <c r="P200" s="57">
        <v>100</v>
      </c>
      <c r="Q200" s="32">
        <v>1</v>
      </c>
      <c r="R200" s="57">
        <v>100</v>
      </c>
      <c r="S200" s="32">
        <v>1</v>
      </c>
      <c r="T200" s="57">
        <v>100</v>
      </c>
      <c r="U200" s="32">
        <v>1</v>
      </c>
      <c r="V200" s="57">
        <v>100</v>
      </c>
      <c r="W200" s="32">
        <v>1</v>
      </c>
      <c r="X200" s="57">
        <v>100</v>
      </c>
      <c r="Y200" s="32">
        <v>1</v>
      </c>
      <c r="Z200" s="57">
        <v>100</v>
      </c>
      <c r="AA200" s="32">
        <v>1</v>
      </c>
      <c r="AB200" s="57">
        <v>100</v>
      </c>
      <c r="AC200" s="32">
        <v>1</v>
      </c>
      <c r="AD200" s="57">
        <v>100</v>
      </c>
      <c r="AE200" s="18"/>
    </row>
    <row r="201" spans="2:31" ht="15" customHeight="1" x14ac:dyDescent="0.2">
      <c r="B201" s="24">
        <v>319</v>
      </c>
      <c r="C201" s="20" t="s">
        <v>168</v>
      </c>
      <c r="D201" s="28"/>
      <c r="E201" s="19"/>
      <c r="F201" s="25">
        <f>SUM(F202:F203)</f>
        <v>48303.6</v>
      </c>
      <c r="G201" s="39"/>
      <c r="H201" s="25">
        <f>SUM(H202:H203)</f>
        <v>4025.3</v>
      </c>
      <c r="I201" s="26"/>
      <c r="J201" s="25">
        <f>SUM(J202:J203)</f>
        <v>4025.3</v>
      </c>
      <c r="K201" s="26"/>
      <c r="L201" s="25">
        <f>SUM(L202:L203)</f>
        <v>4025.3</v>
      </c>
      <c r="M201" s="26"/>
      <c r="N201" s="25">
        <f>SUM(N202:N203)</f>
        <v>4025.3</v>
      </c>
      <c r="O201" s="26"/>
      <c r="P201" s="25">
        <f>SUM(P202:P203)</f>
        <v>4025.3</v>
      </c>
      <c r="Q201" s="26"/>
      <c r="R201" s="25">
        <f>SUM(R202:R203)</f>
        <v>4025.3</v>
      </c>
      <c r="S201" s="26"/>
      <c r="T201" s="25">
        <f>SUM(T202:T203)</f>
        <v>4025.3</v>
      </c>
      <c r="U201" s="26"/>
      <c r="V201" s="25">
        <f>SUM(V202:V203)</f>
        <v>4025.3</v>
      </c>
      <c r="W201" s="26"/>
      <c r="X201" s="25">
        <f>SUM(X202:X203)</f>
        <v>4025.3</v>
      </c>
      <c r="Y201" s="26"/>
      <c r="Z201" s="25">
        <f>SUM(Z202:Z203)</f>
        <v>4025.3</v>
      </c>
      <c r="AA201" s="26"/>
      <c r="AB201" s="25">
        <f>SUM(AB202:AB203)</f>
        <v>4025.3</v>
      </c>
      <c r="AC201" s="26"/>
      <c r="AD201" s="25">
        <f>SUM(AD202:AD203)</f>
        <v>4025.3</v>
      </c>
      <c r="AE201" s="18"/>
    </row>
    <row r="202" spans="2:31" ht="15.75" customHeight="1" x14ac:dyDescent="0.2">
      <c r="B202" s="24"/>
      <c r="C202" s="101" t="s">
        <v>169</v>
      </c>
      <c r="D202" s="28">
        <f t="shared" si="19"/>
        <v>120</v>
      </c>
      <c r="E202" s="29" t="s">
        <v>351</v>
      </c>
      <c r="F202" s="30">
        <f>SUM(H202,J202,L202,N202,P202,R202,T202,V202,X202,Z202,AB202,AD202)</f>
        <v>6303.6000000000013</v>
      </c>
      <c r="G202" s="32">
        <v>10</v>
      </c>
      <c r="H202" s="57">
        <v>525.29999999999995</v>
      </c>
      <c r="I202" s="32">
        <v>10</v>
      </c>
      <c r="J202" s="31">
        <v>525.29999999999995</v>
      </c>
      <c r="K202" s="32">
        <v>10</v>
      </c>
      <c r="L202" s="31">
        <v>525.29999999999995</v>
      </c>
      <c r="M202" s="32">
        <v>10</v>
      </c>
      <c r="N202" s="31">
        <v>525.29999999999995</v>
      </c>
      <c r="O202" s="32">
        <v>10</v>
      </c>
      <c r="P202" s="31">
        <v>525.29999999999995</v>
      </c>
      <c r="Q202" s="32">
        <v>10</v>
      </c>
      <c r="R202" s="31">
        <v>525.29999999999995</v>
      </c>
      <c r="S202" s="32">
        <v>10</v>
      </c>
      <c r="T202" s="31">
        <v>525.29999999999995</v>
      </c>
      <c r="U202" s="32">
        <v>10</v>
      </c>
      <c r="V202" s="31">
        <v>525.29999999999995</v>
      </c>
      <c r="W202" s="32">
        <v>10</v>
      </c>
      <c r="X202" s="31">
        <v>525.29999999999995</v>
      </c>
      <c r="Y202" s="32">
        <v>10</v>
      </c>
      <c r="Z202" s="31">
        <v>525.29999999999995</v>
      </c>
      <c r="AA202" s="32">
        <v>10</v>
      </c>
      <c r="AB202" s="31">
        <v>525.29999999999995</v>
      </c>
      <c r="AC202" s="32">
        <v>10</v>
      </c>
      <c r="AD202" s="31">
        <v>525.29999999999995</v>
      </c>
      <c r="AE202" s="18"/>
    </row>
    <row r="203" spans="2:31" ht="15.75" customHeight="1" x14ac:dyDescent="0.2">
      <c r="B203" s="24"/>
      <c r="C203" s="101" t="s">
        <v>236</v>
      </c>
      <c r="D203" s="28">
        <v>12</v>
      </c>
      <c r="E203" s="108" t="s">
        <v>165</v>
      </c>
      <c r="F203" s="30">
        <f>SUM(H203,J203,L203,N203,P203,R203,T203,V203,X203,Z203,AB203,AD203)</f>
        <v>42000</v>
      </c>
      <c r="G203" s="32">
        <v>1</v>
      </c>
      <c r="H203" s="57">
        <v>3500</v>
      </c>
      <c r="I203" s="32">
        <v>1</v>
      </c>
      <c r="J203" s="57">
        <v>3500</v>
      </c>
      <c r="K203" s="32">
        <v>1</v>
      </c>
      <c r="L203" s="57">
        <v>3500</v>
      </c>
      <c r="M203" s="32">
        <v>1</v>
      </c>
      <c r="N203" s="57">
        <v>3500</v>
      </c>
      <c r="O203" s="32">
        <v>1</v>
      </c>
      <c r="P203" s="57">
        <v>3500</v>
      </c>
      <c r="Q203" s="32">
        <v>1</v>
      </c>
      <c r="R203" s="57">
        <v>3500</v>
      </c>
      <c r="S203" s="32">
        <v>1</v>
      </c>
      <c r="T203" s="57">
        <v>3500</v>
      </c>
      <c r="U203" s="32">
        <v>1</v>
      </c>
      <c r="V203" s="57">
        <v>3500</v>
      </c>
      <c r="W203" s="32">
        <v>1</v>
      </c>
      <c r="X203" s="57">
        <v>3500</v>
      </c>
      <c r="Y203" s="32">
        <v>1</v>
      </c>
      <c r="Z203" s="57">
        <v>3500</v>
      </c>
      <c r="AA203" s="32">
        <v>1</v>
      </c>
      <c r="AB203" s="57">
        <v>3500</v>
      </c>
      <c r="AC203" s="32">
        <v>1</v>
      </c>
      <c r="AD203" s="57">
        <v>3500</v>
      </c>
      <c r="AE203" s="18"/>
    </row>
    <row r="204" spans="2:31" ht="15" customHeight="1" x14ac:dyDescent="0.2">
      <c r="B204" s="19">
        <v>3200</v>
      </c>
      <c r="C204" s="20" t="s">
        <v>170</v>
      </c>
      <c r="D204" s="34"/>
      <c r="E204" s="19"/>
      <c r="F204" s="43">
        <f>SUM(F205+F208+F210+F212+F214)</f>
        <v>900884.8</v>
      </c>
      <c r="G204" s="41"/>
      <c r="H204" s="42">
        <f>SUM(H205+H208+H210+H212+H214)</f>
        <v>77730.83</v>
      </c>
      <c r="I204" s="41" t="s">
        <v>67</v>
      </c>
      <c r="J204" s="42">
        <f>SUM(J205+J208+J210+J212+J214)</f>
        <v>79832.03</v>
      </c>
      <c r="K204" s="41"/>
      <c r="L204" s="42">
        <f>SUM(L205+L208+L210+L212+L214)</f>
        <v>77730.83</v>
      </c>
      <c r="M204" s="41"/>
      <c r="N204" s="42">
        <f>SUM(N205+N208+N210+N212+N214)</f>
        <v>77730.83</v>
      </c>
      <c r="O204" s="41"/>
      <c r="P204" s="42">
        <f>SUM(P205+P208+P210+P212+P214)</f>
        <v>79832.03</v>
      </c>
      <c r="Q204" s="41"/>
      <c r="R204" s="42">
        <f>SUM(R205+R208+R210+R212+R214)</f>
        <v>77730.83</v>
      </c>
      <c r="S204" s="41"/>
      <c r="T204" s="42">
        <f>SUM(T205+T208+T210+T212+T214)</f>
        <v>77730.83</v>
      </c>
      <c r="U204" s="41"/>
      <c r="V204" s="42">
        <f>SUM(V205+V208+V210+V212+V214)</f>
        <v>79832.03</v>
      </c>
      <c r="W204" s="41"/>
      <c r="X204" s="42">
        <f>SUM(X205+X208+X210+X212+X214)</f>
        <v>77730.84</v>
      </c>
      <c r="Y204" s="41"/>
      <c r="Z204" s="42">
        <f>SUM(Z205+Z208+Z210+Z212+Z214)</f>
        <v>79832.039999999994</v>
      </c>
      <c r="AA204" s="41"/>
      <c r="AB204" s="42">
        <f>SUM(AB205+AB208+AB210+AB212+AB214)</f>
        <v>77730.84</v>
      </c>
      <c r="AC204" s="42"/>
      <c r="AD204" s="42">
        <f>SUM(AD205+AD208+AD210+AD212+AD214)</f>
        <v>79832.039999999994</v>
      </c>
      <c r="AE204" s="18"/>
    </row>
    <row r="205" spans="2:31" ht="13.5" customHeight="1" x14ac:dyDescent="0.2">
      <c r="B205" s="24">
        <v>322</v>
      </c>
      <c r="C205" s="20" t="s">
        <v>171</v>
      </c>
      <c r="D205" s="28"/>
      <c r="E205" s="19"/>
      <c r="F205" s="25">
        <f>F206+F207</f>
        <v>365608.8</v>
      </c>
      <c r="G205" s="39" t="s">
        <v>67</v>
      </c>
      <c r="H205" s="26">
        <f>H206</f>
        <v>25000</v>
      </c>
      <c r="I205" s="39" t="s">
        <v>67</v>
      </c>
      <c r="J205" s="26">
        <f>J206</f>
        <v>25000</v>
      </c>
      <c r="K205" s="39"/>
      <c r="L205" s="26">
        <f>L206</f>
        <v>25000</v>
      </c>
      <c r="M205" s="39"/>
      <c r="N205" s="26">
        <f>N206</f>
        <v>25000</v>
      </c>
      <c r="O205" s="39"/>
      <c r="P205" s="26">
        <f>P206</f>
        <v>25000</v>
      </c>
      <c r="Q205" s="39"/>
      <c r="R205" s="26">
        <f>R206</f>
        <v>25000</v>
      </c>
      <c r="S205" s="39"/>
      <c r="T205" s="26">
        <f>T206</f>
        <v>25000</v>
      </c>
      <c r="U205" s="39"/>
      <c r="V205" s="26">
        <f>V206</f>
        <v>25000</v>
      </c>
      <c r="W205" s="39"/>
      <c r="X205" s="26">
        <f>X206</f>
        <v>25000</v>
      </c>
      <c r="Y205" s="39"/>
      <c r="Z205" s="26">
        <f>Z206</f>
        <v>25000</v>
      </c>
      <c r="AA205" s="39"/>
      <c r="AB205" s="26">
        <f>AB206</f>
        <v>25000</v>
      </c>
      <c r="AC205" s="39"/>
      <c r="AD205" s="26">
        <f>AD206</f>
        <v>25000</v>
      </c>
      <c r="AE205" s="18"/>
    </row>
    <row r="206" spans="2:31" ht="24" customHeight="1" x14ac:dyDescent="0.2">
      <c r="B206" s="24"/>
      <c r="C206" s="101" t="s">
        <v>292</v>
      </c>
      <c r="D206" s="28">
        <f t="shared" ref="D206:D266" si="31">G206+I206+K206+M206+O206+Q206+S206+U206+W206+Y206+AA206+AC206</f>
        <v>12</v>
      </c>
      <c r="E206" s="108" t="s">
        <v>165</v>
      </c>
      <c r="F206" s="30">
        <f>H206+J206+L206+N206+P206+R206+T206+V206+X206+Z206+AB206+AD206</f>
        <v>300000</v>
      </c>
      <c r="G206" s="32">
        <v>1</v>
      </c>
      <c r="H206" s="57">
        <v>25000</v>
      </c>
      <c r="I206" s="32">
        <v>1</v>
      </c>
      <c r="J206" s="31">
        <v>25000</v>
      </c>
      <c r="K206" s="32">
        <v>1</v>
      </c>
      <c r="L206" s="31">
        <v>25000</v>
      </c>
      <c r="M206" s="32">
        <v>1</v>
      </c>
      <c r="N206" s="31">
        <v>25000</v>
      </c>
      <c r="O206" s="32">
        <v>1</v>
      </c>
      <c r="P206" s="31">
        <v>25000</v>
      </c>
      <c r="Q206" s="32">
        <v>1</v>
      </c>
      <c r="R206" s="31">
        <v>25000</v>
      </c>
      <c r="S206" s="32">
        <v>1</v>
      </c>
      <c r="T206" s="31">
        <v>25000</v>
      </c>
      <c r="U206" s="32">
        <v>1</v>
      </c>
      <c r="V206" s="31">
        <v>25000</v>
      </c>
      <c r="W206" s="32">
        <v>1</v>
      </c>
      <c r="X206" s="31">
        <v>25000</v>
      </c>
      <c r="Y206" s="32">
        <v>1</v>
      </c>
      <c r="Z206" s="31">
        <v>25000</v>
      </c>
      <c r="AA206" s="32">
        <v>1</v>
      </c>
      <c r="AB206" s="31">
        <v>25000</v>
      </c>
      <c r="AC206" s="32">
        <v>1</v>
      </c>
      <c r="AD206" s="31">
        <v>25000</v>
      </c>
      <c r="AE206" s="18"/>
    </row>
    <row r="207" spans="2:31" ht="24" customHeight="1" x14ac:dyDescent="0.2">
      <c r="B207" s="24"/>
      <c r="C207" s="101" t="s">
        <v>291</v>
      </c>
      <c r="D207" s="28">
        <f t="shared" si="31"/>
        <v>12</v>
      </c>
      <c r="E207" s="108" t="s">
        <v>165</v>
      </c>
      <c r="F207" s="30">
        <f>H207+J207+L207+N207+P207+R207+T207+V207+X207+Z207+AB207+AD207</f>
        <v>65608.800000000003</v>
      </c>
      <c r="G207" s="32">
        <v>1</v>
      </c>
      <c r="H207" s="57">
        <v>5467.4</v>
      </c>
      <c r="I207" s="32">
        <v>1</v>
      </c>
      <c r="J207" s="57">
        <v>5467.4</v>
      </c>
      <c r="K207" s="32">
        <v>1</v>
      </c>
      <c r="L207" s="57">
        <v>5467.4</v>
      </c>
      <c r="M207" s="32">
        <v>1</v>
      </c>
      <c r="N207" s="57">
        <v>5467.4</v>
      </c>
      <c r="O207" s="32">
        <v>1</v>
      </c>
      <c r="P207" s="57">
        <v>5467.4</v>
      </c>
      <c r="Q207" s="32">
        <v>1</v>
      </c>
      <c r="R207" s="57">
        <v>5467.4</v>
      </c>
      <c r="S207" s="32">
        <v>1</v>
      </c>
      <c r="T207" s="57">
        <v>5467.4</v>
      </c>
      <c r="U207" s="32">
        <v>1</v>
      </c>
      <c r="V207" s="57">
        <v>5467.4</v>
      </c>
      <c r="W207" s="32">
        <v>1</v>
      </c>
      <c r="X207" s="57">
        <v>5467.4</v>
      </c>
      <c r="Y207" s="32">
        <v>1</v>
      </c>
      <c r="Z207" s="57">
        <v>5467.4</v>
      </c>
      <c r="AA207" s="32">
        <v>1</v>
      </c>
      <c r="AB207" s="57">
        <v>5467.4</v>
      </c>
      <c r="AC207" s="32">
        <v>1</v>
      </c>
      <c r="AD207" s="57">
        <v>5467.4</v>
      </c>
      <c r="AE207" s="18"/>
    </row>
    <row r="208" spans="2:31" ht="22.5" customHeight="1" x14ac:dyDescent="0.2">
      <c r="B208" s="53">
        <v>323</v>
      </c>
      <c r="C208" s="103" t="s">
        <v>172</v>
      </c>
      <c r="D208" s="28"/>
      <c r="E208" s="55"/>
      <c r="F208" s="25">
        <f>F209</f>
        <v>40000</v>
      </c>
      <c r="G208" s="39" t="s">
        <v>67</v>
      </c>
      <c r="H208" s="25">
        <f>H209</f>
        <v>3333.33</v>
      </c>
      <c r="I208" s="39" t="s">
        <v>67</v>
      </c>
      <c r="J208" s="25">
        <f>J209</f>
        <v>3333.33</v>
      </c>
      <c r="K208" s="39" t="s">
        <v>67</v>
      </c>
      <c r="L208" s="23">
        <f>L209</f>
        <v>3333.33</v>
      </c>
      <c r="M208" s="39" t="s">
        <v>67</v>
      </c>
      <c r="N208" s="25">
        <f>N209</f>
        <v>3333.33</v>
      </c>
      <c r="O208" s="39" t="s">
        <v>67</v>
      </c>
      <c r="P208" s="25">
        <f>P209</f>
        <v>3333.33</v>
      </c>
      <c r="Q208" s="39" t="s">
        <v>67</v>
      </c>
      <c r="R208" s="25">
        <f>R209</f>
        <v>3333.33</v>
      </c>
      <c r="S208" s="39" t="s">
        <v>67</v>
      </c>
      <c r="T208" s="25">
        <f>T209</f>
        <v>3333.33</v>
      </c>
      <c r="U208" s="39" t="s">
        <v>67</v>
      </c>
      <c r="V208" s="25">
        <f>V209</f>
        <v>3333.33</v>
      </c>
      <c r="W208" s="39" t="s">
        <v>67</v>
      </c>
      <c r="X208" s="25">
        <f>X209</f>
        <v>3333.34</v>
      </c>
      <c r="Y208" s="39" t="s">
        <v>67</v>
      </c>
      <c r="Z208" s="25">
        <f>Z209</f>
        <v>3333.34</v>
      </c>
      <c r="AA208" s="39"/>
      <c r="AB208" s="25">
        <f>AB209</f>
        <v>3333.34</v>
      </c>
      <c r="AC208" s="39" t="s">
        <v>67</v>
      </c>
      <c r="AD208" s="25">
        <f>AD209</f>
        <v>3333.34</v>
      </c>
      <c r="AE208" s="18"/>
    </row>
    <row r="209" spans="2:31" ht="10.5" customHeight="1" x14ac:dyDescent="0.2">
      <c r="B209" s="59"/>
      <c r="C209" s="104" t="s">
        <v>173</v>
      </c>
      <c r="D209" s="28">
        <v>12</v>
      </c>
      <c r="E209" s="60" t="s">
        <v>174</v>
      </c>
      <c r="F209" s="30">
        <f>SUM(H209,J209,L209,N209,P209,R209,T209,V209,X209,Z209,AB209,AD209)</f>
        <v>40000</v>
      </c>
      <c r="G209" s="32">
        <v>1</v>
      </c>
      <c r="H209" s="31">
        <v>3333.33</v>
      </c>
      <c r="I209" s="32">
        <v>1</v>
      </c>
      <c r="J209" s="31">
        <v>3333.33</v>
      </c>
      <c r="K209" s="32">
        <v>1</v>
      </c>
      <c r="L209" s="31">
        <v>3333.33</v>
      </c>
      <c r="M209" s="32">
        <v>1</v>
      </c>
      <c r="N209" s="31">
        <v>3333.33</v>
      </c>
      <c r="O209" s="32">
        <v>1</v>
      </c>
      <c r="P209" s="31">
        <v>3333.33</v>
      </c>
      <c r="Q209" s="32">
        <v>1</v>
      </c>
      <c r="R209" s="31">
        <v>3333.33</v>
      </c>
      <c r="S209" s="32">
        <v>1</v>
      </c>
      <c r="T209" s="31">
        <v>3333.33</v>
      </c>
      <c r="U209" s="32">
        <v>1</v>
      </c>
      <c r="V209" s="31">
        <v>3333.33</v>
      </c>
      <c r="W209" s="32">
        <v>1</v>
      </c>
      <c r="X209" s="31">
        <v>3333.34</v>
      </c>
      <c r="Y209" s="32">
        <v>1</v>
      </c>
      <c r="Z209" s="31">
        <v>3333.34</v>
      </c>
      <c r="AA209" s="32">
        <v>1</v>
      </c>
      <c r="AB209" s="31">
        <v>3333.34</v>
      </c>
      <c r="AC209" s="32">
        <v>1</v>
      </c>
      <c r="AD209" s="31">
        <v>3333.34</v>
      </c>
      <c r="AE209" s="18"/>
    </row>
    <row r="210" spans="2:31" ht="13.5" customHeight="1" x14ac:dyDescent="0.2">
      <c r="B210" s="24">
        <v>325</v>
      </c>
      <c r="C210" s="20" t="s">
        <v>175</v>
      </c>
      <c r="D210" s="28"/>
      <c r="E210" s="19"/>
      <c r="F210" s="25">
        <f>F211</f>
        <v>472770</v>
      </c>
      <c r="G210" s="39" t="s">
        <v>67</v>
      </c>
      <c r="H210" s="23">
        <f>H211</f>
        <v>39397.5</v>
      </c>
      <c r="I210" s="39" t="s">
        <v>67</v>
      </c>
      <c r="J210" s="23">
        <f>J211</f>
        <v>39397.5</v>
      </c>
      <c r="K210" s="39" t="s">
        <v>67</v>
      </c>
      <c r="L210" s="23">
        <f>L211</f>
        <v>39397.5</v>
      </c>
      <c r="M210" s="39" t="s">
        <v>67</v>
      </c>
      <c r="N210" s="23">
        <f>N211</f>
        <v>39397.5</v>
      </c>
      <c r="O210" s="39" t="s">
        <v>67</v>
      </c>
      <c r="P210" s="23">
        <f>P211</f>
        <v>39397.5</v>
      </c>
      <c r="Q210" s="39" t="s">
        <v>67</v>
      </c>
      <c r="R210" s="23">
        <f>R211</f>
        <v>39397.5</v>
      </c>
      <c r="S210" s="39" t="s">
        <v>67</v>
      </c>
      <c r="T210" s="23">
        <f>T211</f>
        <v>39397.5</v>
      </c>
      <c r="U210" s="39" t="s">
        <v>67</v>
      </c>
      <c r="V210" s="23">
        <f>V211</f>
        <v>39397.5</v>
      </c>
      <c r="W210" s="39" t="s">
        <v>67</v>
      </c>
      <c r="X210" s="23">
        <f>X211</f>
        <v>39397.5</v>
      </c>
      <c r="Y210" s="39" t="s">
        <v>67</v>
      </c>
      <c r="Z210" s="23">
        <f>Z211</f>
        <v>39397.5</v>
      </c>
      <c r="AA210" s="39" t="s">
        <v>67</v>
      </c>
      <c r="AB210" s="23">
        <f>AB211</f>
        <v>39397.5</v>
      </c>
      <c r="AC210" s="39" t="s">
        <v>67</v>
      </c>
      <c r="AD210" s="23">
        <f>AD211</f>
        <v>39397.5</v>
      </c>
      <c r="AE210" s="18"/>
    </row>
    <row r="211" spans="2:31" ht="21.75" customHeight="1" x14ac:dyDescent="0.2">
      <c r="B211" s="24"/>
      <c r="C211" s="101" t="s">
        <v>176</v>
      </c>
      <c r="D211" s="28">
        <f t="shared" si="31"/>
        <v>12</v>
      </c>
      <c r="E211" s="33" t="s">
        <v>174</v>
      </c>
      <c r="F211" s="30">
        <f>H211+J211+L211+N211+P211+R211+T211+V211+X211+Z211+AB211+AD211</f>
        <v>472770</v>
      </c>
      <c r="G211" s="32">
        <v>1</v>
      </c>
      <c r="H211" s="31">
        <v>39397.5</v>
      </c>
      <c r="I211" s="32">
        <v>1</v>
      </c>
      <c r="J211" s="31">
        <v>39397.5</v>
      </c>
      <c r="K211" s="32">
        <v>1</v>
      </c>
      <c r="L211" s="31">
        <v>39397.5</v>
      </c>
      <c r="M211" s="32">
        <v>1</v>
      </c>
      <c r="N211" s="31">
        <v>39397.5</v>
      </c>
      <c r="O211" s="32">
        <v>1</v>
      </c>
      <c r="P211" s="31">
        <v>39397.5</v>
      </c>
      <c r="Q211" s="32">
        <v>1</v>
      </c>
      <c r="R211" s="31">
        <v>39397.5</v>
      </c>
      <c r="S211" s="32">
        <v>1</v>
      </c>
      <c r="T211" s="31">
        <v>39397.5</v>
      </c>
      <c r="U211" s="32">
        <v>1</v>
      </c>
      <c r="V211" s="31">
        <v>39397.5</v>
      </c>
      <c r="W211" s="32">
        <v>1</v>
      </c>
      <c r="X211" s="31">
        <v>39397.5</v>
      </c>
      <c r="Y211" s="32">
        <v>1</v>
      </c>
      <c r="Z211" s="31">
        <v>39397.5</v>
      </c>
      <c r="AA211" s="32">
        <v>1</v>
      </c>
      <c r="AB211" s="31">
        <v>39397.5</v>
      </c>
      <c r="AC211" s="32">
        <v>1</v>
      </c>
      <c r="AD211" s="31">
        <v>39397.5</v>
      </c>
      <c r="AE211" s="18"/>
    </row>
    <row r="212" spans="2:31" ht="13.5" customHeight="1" x14ac:dyDescent="0.2">
      <c r="B212" s="24">
        <v>327</v>
      </c>
      <c r="C212" s="20" t="s">
        <v>177</v>
      </c>
      <c r="D212" s="28">
        <f t="shared" si="31"/>
        <v>0</v>
      </c>
      <c r="E212" s="33"/>
      <c r="F212" s="52">
        <f>F213</f>
        <v>12000</v>
      </c>
      <c r="G212" s="39"/>
      <c r="H212" s="23">
        <f>H213</f>
        <v>10000</v>
      </c>
      <c r="I212" s="39"/>
      <c r="J212" s="23">
        <f>J213</f>
        <v>10000</v>
      </c>
      <c r="K212" s="39"/>
      <c r="L212" s="23">
        <f>L213</f>
        <v>10000</v>
      </c>
      <c r="M212" s="39"/>
      <c r="N212" s="23">
        <f>N213</f>
        <v>10000</v>
      </c>
      <c r="O212" s="39"/>
      <c r="P212" s="23">
        <f>P213</f>
        <v>10000</v>
      </c>
      <c r="Q212" s="39"/>
      <c r="R212" s="23">
        <f>R213</f>
        <v>10000</v>
      </c>
      <c r="S212" s="39"/>
      <c r="T212" s="23">
        <f>T213</f>
        <v>10000</v>
      </c>
      <c r="U212" s="39"/>
      <c r="V212" s="23">
        <f>V213</f>
        <v>10000</v>
      </c>
      <c r="W212" s="39"/>
      <c r="X212" s="23">
        <f>X213</f>
        <v>10000</v>
      </c>
      <c r="Y212" s="39"/>
      <c r="Z212" s="23">
        <f>Z213</f>
        <v>10000</v>
      </c>
      <c r="AA212" s="39"/>
      <c r="AB212" s="23">
        <f>AB213</f>
        <v>10000</v>
      </c>
      <c r="AC212" s="39"/>
      <c r="AD212" s="23">
        <f>AD213</f>
        <v>10000</v>
      </c>
      <c r="AE212" s="18"/>
    </row>
    <row r="213" spans="2:31" ht="14.25" customHeight="1" x14ac:dyDescent="0.2">
      <c r="B213" s="24"/>
      <c r="C213" s="101" t="s">
        <v>178</v>
      </c>
      <c r="D213" s="28">
        <f t="shared" si="31"/>
        <v>24</v>
      </c>
      <c r="E213" s="33" t="s">
        <v>179</v>
      </c>
      <c r="F213" s="30">
        <v>12000</v>
      </c>
      <c r="G213" s="32">
        <v>2</v>
      </c>
      <c r="H213" s="31">
        <v>10000</v>
      </c>
      <c r="I213" s="32">
        <v>2</v>
      </c>
      <c r="J213" s="31">
        <v>10000</v>
      </c>
      <c r="K213" s="32">
        <v>2</v>
      </c>
      <c r="L213" s="31">
        <v>10000</v>
      </c>
      <c r="M213" s="32">
        <v>2</v>
      </c>
      <c r="N213" s="31">
        <v>10000</v>
      </c>
      <c r="O213" s="32">
        <v>2</v>
      </c>
      <c r="P213" s="31">
        <v>10000</v>
      </c>
      <c r="Q213" s="32">
        <v>2</v>
      </c>
      <c r="R213" s="31">
        <v>10000</v>
      </c>
      <c r="S213" s="32">
        <v>2</v>
      </c>
      <c r="T213" s="31">
        <v>10000</v>
      </c>
      <c r="U213" s="32">
        <v>2</v>
      </c>
      <c r="V213" s="31">
        <v>10000</v>
      </c>
      <c r="W213" s="32">
        <v>2</v>
      </c>
      <c r="X213" s="31">
        <v>10000</v>
      </c>
      <c r="Y213" s="32">
        <v>2</v>
      </c>
      <c r="Z213" s="31">
        <v>10000</v>
      </c>
      <c r="AA213" s="32">
        <v>2</v>
      </c>
      <c r="AB213" s="31">
        <v>10000</v>
      </c>
      <c r="AC213" s="32">
        <v>2</v>
      </c>
      <c r="AD213" s="31">
        <v>10000</v>
      </c>
      <c r="AE213" s="18"/>
    </row>
    <row r="214" spans="2:31" ht="13.5" customHeight="1" x14ac:dyDescent="0.2">
      <c r="B214" s="24">
        <v>329</v>
      </c>
      <c r="C214" s="20" t="s">
        <v>180</v>
      </c>
      <c r="D214" s="34"/>
      <c r="E214" s="19"/>
      <c r="F214" s="25">
        <f>F215</f>
        <v>10506</v>
      </c>
      <c r="G214" s="41" t="s">
        <v>67</v>
      </c>
      <c r="H214" s="42">
        <f>H215</f>
        <v>0</v>
      </c>
      <c r="I214" s="41" t="s">
        <v>67</v>
      </c>
      <c r="J214" s="42">
        <f>J215</f>
        <v>2101.1999999999998</v>
      </c>
      <c r="K214" s="41" t="s">
        <v>67</v>
      </c>
      <c r="L214" s="42">
        <f>L215</f>
        <v>0</v>
      </c>
      <c r="M214" s="41" t="s">
        <v>67</v>
      </c>
      <c r="N214" s="42">
        <f>N215</f>
        <v>0</v>
      </c>
      <c r="O214" s="41" t="s">
        <v>67</v>
      </c>
      <c r="P214" s="42">
        <f>P215</f>
        <v>2101.1999999999998</v>
      </c>
      <c r="Q214" s="41" t="s">
        <v>67</v>
      </c>
      <c r="R214" s="42">
        <f>R215</f>
        <v>0</v>
      </c>
      <c r="S214" s="41" t="s">
        <v>67</v>
      </c>
      <c r="T214" s="42">
        <f>T215</f>
        <v>0</v>
      </c>
      <c r="U214" s="41" t="s">
        <v>67</v>
      </c>
      <c r="V214" s="42">
        <f>V215</f>
        <v>2101.1999999999998</v>
      </c>
      <c r="W214" s="41" t="s">
        <v>67</v>
      </c>
      <c r="X214" s="42">
        <f>X215</f>
        <v>0</v>
      </c>
      <c r="Y214" s="41" t="s">
        <v>67</v>
      </c>
      <c r="Z214" s="42">
        <f>Z215</f>
        <v>2101.1999999999998</v>
      </c>
      <c r="AA214" s="41" t="s">
        <v>67</v>
      </c>
      <c r="AB214" s="42">
        <f>AB215</f>
        <v>0</v>
      </c>
      <c r="AC214" s="41" t="s">
        <v>67</v>
      </c>
      <c r="AD214" s="42">
        <f>AD215</f>
        <v>2101.1999999999998</v>
      </c>
      <c r="AE214" s="18"/>
    </row>
    <row r="215" spans="2:31" ht="24" customHeight="1" x14ac:dyDescent="0.2">
      <c r="B215" s="24"/>
      <c r="C215" s="101" t="s">
        <v>181</v>
      </c>
      <c r="D215" s="28">
        <f t="shared" si="31"/>
        <v>5</v>
      </c>
      <c r="E215" s="29" t="s">
        <v>174</v>
      </c>
      <c r="F215" s="30">
        <f>SUM(H215,J215,L215,N215,P215,R215,T215,V215,X215,Z215,AB215,AD215)</f>
        <v>10506</v>
      </c>
      <c r="G215" s="32">
        <v>0</v>
      </c>
      <c r="H215" s="57">
        <v>0</v>
      </c>
      <c r="I215" s="32">
        <v>1</v>
      </c>
      <c r="J215" s="57">
        <v>2101.1999999999998</v>
      </c>
      <c r="K215" s="32">
        <v>0</v>
      </c>
      <c r="L215" s="57">
        <v>0</v>
      </c>
      <c r="M215" s="32">
        <v>0</v>
      </c>
      <c r="N215" s="57">
        <v>0</v>
      </c>
      <c r="O215" s="32">
        <v>1</v>
      </c>
      <c r="P215" s="57">
        <v>2101.1999999999998</v>
      </c>
      <c r="Q215" s="32">
        <v>0</v>
      </c>
      <c r="R215" s="57">
        <v>0</v>
      </c>
      <c r="S215" s="32">
        <v>0</v>
      </c>
      <c r="T215" s="57">
        <v>0</v>
      </c>
      <c r="U215" s="32">
        <v>1</v>
      </c>
      <c r="V215" s="57">
        <v>2101.1999999999998</v>
      </c>
      <c r="W215" s="32">
        <v>0</v>
      </c>
      <c r="X215" s="57">
        <v>0</v>
      </c>
      <c r="Y215" s="32">
        <v>1</v>
      </c>
      <c r="Z215" s="57">
        <v>2101.1999999999998</v>
      </c>
      <c r="AA215" s="32">
        <v>0</v>
      </c>
      <c r="AB215" s="57">
        <v>0</v>
      </c>
      <c r="AC215" s="32">
        <v>1</v>
      </c>
      <c r="AD215" s="57">
        <v>2101.1999999999998</v>
      </c>
      <c r="AE215" s="18"/>
    </row>
    <row r="216" spans="2:31" ht="24.75" customHeight="1" x14ac:dyDescent="0.2">
      <c r="B216" s="19">
        <v>3300</v>
      </c>
      <c r="C216" s="20" t="s">
        <v>182</v>
      </c>
      <c r="D216" s="28"/>
      <c r="E216" s="22"/>
      <c r="F216" s="23">
        <f>SUM(F217+F220+F222+F224)</f>
        <v>22445.84</v>
      </c>
      <c r="G216" s="39"/>
      <c r="H216" s="26">
        <f>SUM(H220+H222+H224)</f>
        <v>0</v>
      </c>
      <c r="I216" s="39" t="s">
        <v>67</v>
      </c>
      <c r="J216" s="26">
        <f>SUM(J220+J222+J224)</f>
        <v>1890.2</v>
      </c>
      <c r="K216" s="39"/>
      <c r="L216" s="26">
        <f>SUM(L220+L222+L224)</f>
        <v>3607.2</v>
      </c>
      <c r="M216" s="39"/>
      <c r="N216" s="26">
        <f>SUM(N220+N222+N224)</f>
        <v>1890.2</v>
      </c>
      <c r="O216" s="39"/>
      <c r="P216" s="26">
        <f>SUM(P220+P222+P224)</f>
        <v>0</v>
      </c>
      <c r="Q216" s="39"/>
      <c r="R216" s="26">
        <f>SUM(R220+R222+R224)</f>
        <v>1890.2</v>
      </c>
      <c r="S216" s="39"/>
      <c r="T216" s="26">
        <f>SUM(T220+T222+T224)</f>
        <v>0</v>
      </c>
      <c r="U216" s="39"/>
      <c r="V216" s="26">
        <f>SUM(V220+V222+V224)</f>
        <v>0</v>
      </c>
      <c r="W216" s="39"/>
      <c r="X216" s="26">
        <f>SUM(X220+X222+X224)</f>
        <v>1890.2</v>
      </c>
      <c r="Y216" s="39"/>
      <c r="Z216" s="26">
        <f>SUM(Z220+Z222+Z224)</f>
        <v>0</v>
      </c>
      <c r="AA216" s="39"/>
      <c r="AB216" s="26">
        <f>SUM(AB220+AB222+AB224)</f>
        <v>0</v>
      </c>
      <c r="AC216" s="39"/>
      <c r="AD216" s="26">
        <f>SUM(AD220+AD222+AD224)</f>
        <v>0</v>
      </c>
      <c r="AE216" s="18"/>
    </row>
    <row r="217" spans="2:31" ht="21.75" customHeight="1" x14ac:dyDescent="0.2">
      <c r="B217" s="24">
        <v>331</v>
      </c>
      <c r="C217" s="20" t="s">
        <v>288</v>
      </c>
      <c r="D217" s="34"/>
      <c r="E217" s="19"/>
      <c r="F217" s="43">
        <f>F218+F219</f>
        <v>11277.84</v>
      </c>
      <c r="G217" s="41"/>
      <c r="H217" s="43">
        <f>H218+H219</f>
        <v>0</v>
      </c>
      <c r="I217" s="41"/>
      <c r="J217" s="43">
        <f>J218+J219</f>
        <v>0</v>
      </c>
      <c r="K217" s="41"/>
      <c r="L217" s="43">
        <f>L218+L219</f>
        <v>0</v>
      </c>
      <c r="M217" s="41"/>
      <c r="N217" s="43">
        <f>N218+N219</f>
        <v>0</v>
      </c>
      <c r="O217" s="41"/>
      <c r="P217" s="43">
        <f>P218+P219</f>
        <v>5638.92</v>
      </c>
      <c r="Q217" s="41"/>
      <c r="R217" s="43">
        <f>R218+R219</f>
        <v>0</v>
      </c>
      <c r="S217" s="41"/>
      <c r="T217" s="43">
        <f>T218+T219</f>
        <v>0</v>
      </c>
      <c r="U217" s="41"/>
      <c r="V217" s="43">
        <f>V218+V219</f>
        <v>0</v>
      </c>
      <c r="W217" s="41"/>
      <c r="X217" s="43">
        <f>X218+X219</f>
        <v>5638.92</v>
      </c>
      <c r="Y217" s="41"/>
      <c r="Z217" s="43">
        <f>Z218+Z219</f>
        <v>0</v>
      </c>
      <c r="AA217" s="41"/>
      <c r="AB217" s="43">
        <f>AB218+AB219</f>
        <v>0</v>
      </c>
      <c r="AC217" s="41"/>
      <c r="AD217" s="43">
        <f>AD218+AD219</f>
        <v>0</v>
      </c>
      <c r="AE217" s="18"/>
    </row>
    <row r="218" spans="2:31" ht="21.75" customHeight="1" x14ac:dyDescent="0.2">
      <c r="B218" s="24"/>
      <c r="C218" s="101" t="s">
        <v>286</v>
      </c>
      <c r="D218" s="28">
        <v>1</v>
      </c>
      <c r="E218" s="29" t="s">
        <v>160</v>
      </c>
      <c r="F218" s="30">
        <f t="shared" ref="F218:F219" si="32">SUM(H218,J218,L218,N218,P218,R218,T218,V218,X218,Z218,AB218,AD218)</f>
        <v>5638.92</v>
      </c>
      <c r="G218" s="32">
        <v>0</v>
      </c>
      <c r="H218" s="57">
        <v>0</v>
      </c>
      <c r="I218" s="32">
        <v>0</v>
      </c>
      <c r="J218" s="57">
        <v>0</v>
      </c>
      <c r="K218" s="32">
        <v>0</v>
      </c>
      <c r="L218" s="57">
        <v>0</v>
      </c>
      <c r="M218" s="32">
        <v>0</v>
      </c>
      <c r="N218" s="57">
        <v>0</v>
      </c>
      <c r="O218" s="32">
        <v>1</v>
      </c>
      <c r="P218" s="57">
        <v>2819.46</v>
      </c>
      <c r="Q218" s="32">
        <v>0</v>
      </c>
      <c r="R218" s="57">
        <v>0</v>
      </c>
      <c r="S218" s="32">
        <v>0</v>
      </c>
      <c r="T218" s="57">
        <v>0</v>
      </c>
      <c r="U218" s="32">
        <v>0</v>
      </c>
      <c r="V218" s="57">
        <v>0</v>
      </c>
      <c r="W218" s="32">
        <v>1</v>
      </c>
      <c r="X218" s="57">
        <v>2819.46</v>
      </c>
      <c r="Y218" s="32">
        <v>0</v>
      </c>
      <c r="Z218" s="57">
        <v>0</v>
      </c>
      <c r="AA218" s="32">
        <v>0</v>
      </c>
      <c r="AB218" s="57">
        <v>0</v>
      </c>
      <c r="AC218" s="32">
        <v>0</v>
      </c>
      <c r="AD218" s="57">
        <v>0</v>
      </c>
      <c r="AE218" s="18"/>
    </row>
    <row r="219" spans="2:31" ht="25.5" customHeight="1" x14ac:dyDescent="0.2">
      <c r="B219" s="24"/>
      <c r="C219" s="101" t="s">
        <v>287</v>
      </c>
      <c r="D219" s="28">
        <v>1</v>
      </c>
      <c r="E219" s="29" t="s">
        <v>160</v>
      </c>
      <c r="F219" s="30">
        <f t="shared" si="32"/>
        <v>5638.92</v>
      </c>
      <c r="G219" s="32">
        <v>0</v>
      </c>
      <c r="H219" s="57">
        <v>0</v>
      </c>
      <c r="I219" s="32">
        <v>0</v>
      </c>
      <c r="J219" s="57">
        <v>0</v>
      </c>
      <c r="K219" s="32">
        <v>0</v>
      </c>
      <c r="L219" s="57">
        <v>0</v>
      </c>
      <c r="M219" s="32">
        <v>0</v>
      </c>
      <c r="N219" s="57">
        <v>0</v>
      </c>
      <c r="O219" s="32">
        <v>1</v>
      </c>
      <c r="P219" s="57">
        <v>2819.46</v>
      </c>
      <c r="Q219" s="32">
        <v>0</v>
      </c>
      <c r="R219" s="57">
        <v>0</v>
      </c>
      <c r="S219" s="32">
        <v>0</v>
      </c>
      <c r="T219" s="57">
        <v>0</v>
      </c>
      <c r="U219" s="32">
        <v>0</v>
      </c>
      <c r="V219" s="57">
        <v>0</v>
      </c>
      <c r="W219" s="32">
        <v>1</v>
      </c>
      <c r="X219" s="57">
        <v>2819.46</v>
      </c>
      <c r="Y219" s="32">
        <v>0</v>
      </c>
      <c r="Z219" s="57">
        <v>0</v>
      </c>
      <c r="AA219" s="32">
        <v>0</v>
      </c>
      <c r="AB219" s="57">
        <v>0</v>
      </c>
      <c r="AC219" s="32">
        <v>0</v>
      </c>
      <c r="AD219" s="57">
        <v>0</v>
      </c>
      <c r="AE219" s="18"/>
    </row>
    <row r="220" spans="2:31" ht="35.25" customHeight="1" x14ac:dyDescent="0.2">
      <c r="B220" s="24">
        <v>333</v>
      </c>
      <c r="C220" s="20" t="s">
        <v>183</v>
      </c>
      <c r="D220" s="28"/>
      <c r="E220" s="19"/>
      <c r="F220" s="43">
        <f>SUM(H220+J220+L220+N220+P220+R220+T220+V220+X220+Z220+AB220+AD220)</f>
        <v>1000</v>
      </c>
      <c r="G220" s="39" t="s">
        <v>67</v>
      </c>
      <c r="H220" s="26">
        <f>H221</f>
        <v>0</v>
      </c>
      <c r="I220" s="39" t="s">
        <v>67</v>
      </c>
      <c r="J220" s="26">
        <f>J221</f>
        <v>0</v>
      </c>
      <c r="K220" s="39"/>
      <c r="L220" s="26">
        <f>L221</f>
        <v>1000</v>
      </c>
      <c r="M220" s="39"/>
      <c r="N220" s="26">
        <f>N221</f>
        <v>0</v>
      </c>
      <c r="O220" s="39"/>
      <c r="P220" s="26">
        <f>P221</f>
        <v>0</v>
      </c>
      <c r="Q220" s="39"/>
      <c r="R220" s="26">
        <f>R221</f>
        <v>0</v>
      </c>
      <c r="S220" s="39"/>
      <c r="T220" s="26">
        <f>T221</f>
        <v>0</v>
      </c>
      <c r="U220" s="39"/>
      <c r="V220" s="26">
        <f>V221</f>
        <v>0</v>
      </c>
      <c r="W220" s="39"/>
      <c r="X220" s="26">
        <f>X221</f>
        <v>0</v>
      </c>
      <c r="Y220" s="39"/>
      <c r="Z220" s="26">
        <f>Z221</f>
        <v>0</v>
      </c>
      <c r="AA220" s="39"/>
      <c r="AB220" s="26">
        <f>AB221</f>
        <v>0</v>
      </c>
      <c r="AC220" s="39"/>
      <c r="AD220" s="26">
        <f>AD221</f>
        <v>0</v>
      </c>
      <c r="AE220" s="18"/>
    </row>
    <row r="221" spans="2:31" ht="12" customHeight="1" x14ac:dyDescent="0.2">
      <c r="B221" s="24"/>
      <c r="C221" s="101" t="s">
        <v>184</v>
      </c>
      <c r="D221" s="28">
        <v>1</v>
      </c>
      <c r="E221" s="29" t="s">
        <v>160</v>
      </c>
      <c r="F221" s="30">
        <v>0</v>
      </c>
      <c r="G221" s="32">
        <v>0</v>
      </c>
      <c r="H221" s="57">
        <v>0</v>
      </c>
      <c r="I221" s="32">
        <v>0</v>
      </c>
      <c r="J221" s="57">
        <v>0</v>
      </c>
      <c r="K221" s="32">
        <v>1</v>
      </c>
      <c r="L221" s="57">
        <v>1000</v>
      </c>
      <c r="M221" s="32">
        <v>0</v>
      </c>
      <c r="N221" s="57">
        <v>0</v>
      </c>
      <c r="O221" s="32">
        <v>0</v>
      </c>
      <c r="P221" s="57">
        <v>0</v>
      </c>
      <c r="Q221" s="32">
        <v>0</v>
      </c>
      <c r="R221" s="57">
        <v>0</v>
      </c>
      <c r="S221" s="32">
        <v>0</v>
      </c>
      <c r="T221" s="57">
        <v>0</v>
      </c>
      <c r="U221" s="32">
        <v>0</v>
      </c>
      <c r="V221" s="57">
        <v>0</v>
      </c>
      <c r="W221" s="32">
        <v>0</v>
      </c>
      <c r="X221" s="57">
        <v>0</v>
      </c>
      <c r="Y221" s="32">
        <v>0</v>
      </c>
      <c r="Z221" s="57">
        <v>0</v>
      </c>
      <c r="AA221" s="32">
        <v>0</v>
      </c>
      <c r="AB221" s="57">
        <v>0</v>
      </c>
      <c r="AC221" s="32">
        <v>0</v>
      </c>
      <c r="AD221" s="57">
        <v>0</v>
      </c>
      <c r="AE221" s="18"/>
    </row>
    <row r="222" spans="2:31" ht="12.75" customHeight="1" x14ac:dyDescent="0.2">
      <c r="B222" s="24">
        <v>334</v>
      </c>
      <c r="C222" s="20" t="s">
        <v>185</v>
      </c>
      <c r="D222" s="28"/>
      <c r="E222" s="19"/>
      <c r="F222" s="25">
        <f>F223</f>
        <v>2607.1999999999998</v>
      </c>
      <c r="G222" s="39" t="s">
        <v>67</v>
      </c>
      <c r="H222" s="26">
        <f>H223</f>
        <v>0</v>
      </c>
      <c r="I222" s="39" t="s">
        <v>67</v>
      </c>
      <c r="J222" s="26">
        <f>J223</f>
        <v>0</v>
      </c>
      <c r="K222" s="39" t="s">
        <v>67</v>
      </c>
      <c r="L222" s="26">
        <f>L223</f>
        <v>2607.1999999999998</v>
      </c>
      <c r="M222" s="39" t="s">
        <v>67</v>
      </c>
      <c r="N222" s="26">
        <f>N223</f>
        <v>0</v>
      </c>
      <c r="O222" s="39" t="s">
        <v>67</v>
      </c>
      <c r="P222" s="26">
        <f>P223</f>
        <v>0</v>
      </c>
      <c r="Q222" s="39" t="s">
        <v>67</v>
      </c>
      <c r="R222" s="26">
        <f>R223</f>
        <v>0</v>
      </c>
      <c r="S222" s="39" t="s">
        <v>67</v>
      </c>
      <c r="T222" s="26">
        <f>T223</f>
        <v>0</v>
      </c>
      <c r="U222" s="39" t="s">
        <v>67</v>
      </c>
      <c r="V222" s="26">
        <f>V223</f>
        <v>0</v>
      </c>
      <c r="W222" s="39" t="s">
        <v>67</v>
      </c>
      <c r="X222" s="26">
        <f>X223</f>
        <v>0</v>
      </c>
      <c r="Y222" s="39" t="s">
        <v>67</v>
      </c>
      <c r="Z222" s="26">
        <f>Z223</f>
        <v>0</v>
      </c>
      <c r="AA222" s="39" t="s">
        <v>67</v>
      </c>
      <c r="AB222" s="26">
        <f>AB223</f>
        <v>0</v>
      </c>
      <c r="AC222" s="39" t="s">
        <v>67</v>
      </c>
      <c r="AD222" s="26">
        <f>AD223</f>
        <v>0</v>
      </c>
      <c r="AE222" s="18"/>
    </row>
    <row r="223" spans="2:31" ht="35.25" customHeight="1" x14ac:dyDescent="0.2">
      <c r="B223" s="24"/>
      <c r="C223" s="101" t="s">
        <v>186</v>
      </c>
      <c r="D223" s="28">
        <f t="shared" si="31"/>
        <v>1</v>
      </c>
      <c r="E223" s="29" t="s">
        <v>160</v>
      </c>
      <c r="F223" s="30">
        <f>SUM(H223,J223,L223,N223,P223,R223,T223,V223,X223,Z223,AB223,AD223)</f>
        <v>2607.1999999999998</v>
      </c>
      <c r="G223" s="32">
        <v>0</v>
      </c>
      <c r="H223" s="31">
        <v>0</v>
      </c>
      <c r="I223" s="32">
        <v>0</v>
      </c>
      <c r="J223" s="31">
        <v>0</v>
      </c>
      <c r="K223" s="32">
        <v>1</v>
      </c>
      <c r="L223" s="31">
        <v>2607.1999999999998</v>
      </c>
      <c r="M223" s="32">
        <v>0</v>
      </c>
      <c r="N223" s="31">
        <v>0</v>
      </c>
      <c r="O223" s="32">
        <v>0</v>
      </c>
      <c r="P223" s="31">
        <v>0</v>
      </c>
      <c r="Q223" s="32">
        <v>0</v>
      </c>
      <c r="R223" s="31">
        <v>0</v>
      </c>
      <c r="S223" s="32">
        <v>0</v>
      </c>
      <c r="T223" s="31">
        <v>0</v>
      </c>
      <c r="U223" s="32">
        <v>0</v>
      </c>
      <c r="V223" s="31">
        <v>0</v>
      </c>
      <c r="W223" s="32">
        <v>0</v>
      </c>
      <c r="X223" s="31">
        <v>0</v>
      </c>
      <c r="Y223" s="32">
        <v>0</v>
      </c>
      <c r="Z223" s="31">
        <v>0</v>
      </c>
      <c r="AA223" s="32">
        <v>0</v>
      </c>
      <c r="AB223" s="31">
        <v>0</v>
      </c>
      <c r="AC223" s="32">
        <v>0</v>
      </c>
      <c r="AD223" s="31">
        <v>0</v>
      </c>
      <c r="AE223" s="18"/>
    </row>
    <row r="224" spans="2:31" ht="22.5" customHeight="1" x14ac:dyDescent="0.2">
      <c r="B224" s="24">
        <v>336</v>
      </c>
      <c r="C224" s="20" t="s">
        <v>187</v>
      </c>
      <c r="D224" s="28">
        <f t="shared" si="31"/>
        <v>0</v>
      </c>
      <c r="E224" s="29"/>
      <c r="F224" s="52">
        <f>SUM(F225:F228)</f>
        <v>7560.8</v>
      </c>
      <c r="G224" s="32"/>
      <c r="H224" s="23">
        <f>H225+H226+H227+H228</f>
        <v>0</v>
      </c>
      <c r="I224" s="39"/>
      <c r="J224" s="23">
        <f>J225+J226+J227+J228</f>
        <v>1890.2</v>
      </c>
      <c r="K224" s="39"/>
      <c r="L224" s="23">
        <f>L225+L226+L227+L228</f>
        <v>0</v>
      </c>
      <c r="M224" s="39"/>
      <c r="N224" s="23">
        <f>N225+N226+N227+N228</f>
        <v>1890.2</v>
      </c>
      <c r="O224" s="39"/>
      <c r="P224" s="23">
        <f>P225+P226+P227+P228</f>
        <v>0</v>
      </c>
      <c r="Q224" s="39"/>
      <c r="R224" s="23">
        <f>R225+R226+R227+R228</f>
        <v>1890.2</v>
      </c>
      <c r="S224" s="39"/>
      <c r="T224" s="23">
        <f>T225+T226+T227+T228</f>
        <v>0</v>
      </c>
      <c r="U224" s="39"/>
      <c r="V224" s="23">
        <f>V225+V226+V227+V228</f>
        <v>0</v>
      </c>
      <c r="W224" s="39"/>
      <c r="X224" s="23">
        <f>X225+X226+X227+X228</f>
        <v>1890.2</v>
      </c>
      <c r="Y224" s="39"/>
      <c r="Z224" s="23">
        <f>Z225+Z226+Z227+Z228</f>
        <v>0</v>
      </c>
      <c r="AA224" s="39"/>
      <c r="AB224" s="23">
        <f>AB225+AB226+AB227+AB228</f>
        <v>0</v>
      </c>
      <c r="AC224" s="39"/>
      <c r="AD224" s="23">
        <f>AD225+AD226+AD227+AD228</f>
        <v>0</v>
      </c>
      <c r="AE224" s="18"/>
    </row>
    <row r="225" spans="2:31" ht="12" customHeight="1" x14ac:dyDescent="0.2">
      <c r="B225" s="24"/>
      <c r="C225" s="101" t="s">
        <v>188</v>
      </c>
      <c r="D225" s="28">
        <f t="shared" si="31"/>
        <v>4</v>
      </c>
      <c r="E225" s="29" t="s">
        <v>160</v>
      </c>
      <c r="F225" s="30">
        <f t="shared" ref="F225:F228" si="33">SUM(H225,J225,L225,N225,P225,R225,T225,V225,X225,Z225,AB225,AD225)</f>
        <v>1890.2</v>
      </c>
      <c r="G225" s="32">
        <v>0</v>
      </c>
      <c r="H225" s="31">
        <v>0</v>
      </c>
      <c r="I225" s="32">
        <v>1</v>
      </c>
      <c r="J225" s="31">
        <v>472.55</v>
      </c>
      <c r="K225" s="32">
        <v>0</v>
      </c>
      <c r="L225" s="31">
        <v>0</v>
      </c>
      <c r="M225" s="32">
        <v>1</v>
      </c>
      <c r="N225" s="31">
        <v>472.55</v>
      </c>
      <c r="O225" s="32">
        <v>0</v>
      </c>
      <c r="P225" s="31">
        <v>0</v>
      </c>
      <c r="Q225" s="32">
        <v>1</v>
      </c>
      <c r="R225" s="31">
        <v>472.55</v>
      </c>
      <c r="S225" s="31">
        <v>0</v>
      </c>
      <c r="T225" s="31">
        <v>0</v>
      </c>
      <c r="U225" s="32">
        <v>0</v>
      </c>
      <c r="V225" s="31">
        <v>0</v>
      </c>
      <c r="W225" s="32">
        <v>1</v>
      </c>
      <c r="X225" s="31">
        <v>472.55</v>
      </c>
      <c r="Y225" s="32">
        <v>0</v>
      </c>
      <c r="Z225" s="31">
        <v>0</v>
      </c>
      <c r="AA225" s="32">
        <v>0</v>
      </c>
      <c r="AB225" s="31">
        <v>0</v>
      </c>
      <c r="AC225" s="32">
        <v>0</v>
      </c>
      <c r="AD225" s="31">
        <v>0</v>
      </c>
      <c r="AE225" s="18"/>
    </row>
    <row r="226" spans="2:31" ht="12" customHeight="1" x14ac:dyDescent="0.2">
      <c r="B226" s="24"/>
      <c r="C226" s="101" t="s">
        <v>189</v>
      </c>
      <c r="D226" s="34">
        <f t="shared" si="31"/>
        <v>4</v>
      </c>
      <c r="E226" s="33" t="s">
        <v>160</v>
      </c>
      <c r="F226" s="37">
        <f t="shared" si="33"/>
        <v>1890.2</v>
      </c>
      <c r="G226" s="32">
        <v>0</v>
      </c>
      <c r="H226" s="31">
        <v>0</v>
      </c>
      <c r="I226" s="32">
        <v>1</v>
      </c>
      <c r="J226" s="31">
        <v>472.55</v>
      </c>
      <c r="K226" s="32">
        <v>0</v>
      </c>
      <c r="L226" s="31">
        <v>0</v>
      </c>
      <c r="M226" s="32">
        <v>1</v>
      </c>
      <c r="N226" s="31">
        <v>472.55</v>
      </c>
      <c r="O226" s="32">
        <v>0</v>
      </c>
      <c r="P226" s="31">
        <v>0</v>
      </c>
      <c r="Q226" s="32">
        <v>1</v>
      </c>
      <c r="R226" s="31">
        <v>472.55</v>
      </c>
      <c r="S226" s="31">
        <v>0</v>
      </c>
      <c r="T226" s="38">
        <v>0</v>
      </c>
      <c r="U226" s="32">
        <v>0</v>
      </c>
      <c r="V226" s="31">
        <v>0</v>
      </c>
      <c r="W226" s="32">
        <v>1</v>
      </c>
      <c r="X226" s="31">
        <v>472.55</v>
      </c>
      <c r="Y226" s="32">
        <v>0</v>
      </c>
      <c r="Z226" s="31">
        <v>0</v>
      </c>
      <c r="AA226" s="32">
        <v>0</v>
      </c>
      <c r="AB226" s="31">
        <v>0</v>
      </c>
      <c r="AC226" s="32">
        <v>0</v>
      </c>
      <c r="AD226" s="31">
        <v>0</v>
      </c>
      <c r="AE226" s="18"/>
    </row>
    <row r="227" spans="2:31" ht="14.25" customHeight="1" x14ac:dyDescent="0.2">
      <c r="B227" s="24"/>
      <c r="C227" s="101" t="s">
        <v>62</v>
      </c>
      <c r="D227" s="28">
        <f t="shared" si="31"/>
        <v>4</v>
      </c>
      <c r="E227" s="29" t="s">
        <v>160</v>
      </c>
      <c r="F227" s="30">
        <f t="shared" si="33"/>
        <v>1890.2</v>
      </c>
      <c r="G227" s="32">
        <v>0</v>
      </c>
      <c r="H227" s="31">
        <v>0</v>
      </c>
      <c r="I227" s="32">
        <v>1</v>
      </c>
      <c r="J227" s="31">
        <v>472.55</v>
      </c>
      <c r="K227" s="32">
        <v>0</v>
      </c>
      <c r="L227" s="31">
        <v>0</v>
      </c>
      <c r="M227" s="32">
        <v>1</v>
      </c>
      <c r="N227" s="31">
        <v>472.55</v>
      </c>
      <c r="O227" s="32">
        <v>0</v>
      </c>
      <c r="P227" s="31">
        <v>0</v>
      </c>
      <c r="Q227" s="32">
        <v>1</v>
      </c>
      <c r="R227" s="31">
        <v>472.55</v>
      </c>
      <c r="S227" s="31">
        <v>0</v>
      </c>
      <c r="T227" s="31">
        <v>0</v>
      </c>
      <c r="U227" s="32">
        <v>0</v>
      </c>
      <c r="V227" s="31">
        <v>0</v>
      </c>
      <c r="W227" s="32">
        <v>1</v>
      </c>
      <c r="X227" s="31">
        <v>472.55</v>
      </c>
      <c r="Y227" s="32">
        <v>0</v>
      </c>
      <c r="Z227" s="31">
        <v>0</v>
      </c>
      <c r="AA227" s="32">
        <v>0</v>
      </c>
      <c r="AB227" s="31">
        <v>0</v>
      </c>
      <c r="AC227" s="32">
        <v>0</v>
      </c>
      <c r="AD227" s="31">
        <v>0</v>
      </c>
      <c r="AE227" s="18"/>
    </row>
    <row r="228" spans="2:31" ht="14.25" customHeight="1" x14ac:dyDescent="0.2">
      <c r="B228" s="24"/>
      <c r="C228" s="101" t="s">
        <v>190</v>
      </c>
      <c r="D228" s="34">
        <f t="shared" si="31"/>
        <v>4</v>
      </c>
      <c r="E228" s="33" t="s">
        <v>160</v>
      </c>
      <c r="F228" s="37">
        <f t="shared" si="33"/>
        <v>1890.2</v>
      </c>
      <c r="G228" s="32">
        <v>0</v>
      </c>
      <c r="H228" s="31">
        <v>0</v>
      </c>
      <c r="I228" s="32">
        <v>1</v>
      </c>
      <c r="J228" s="31">
        <v>472.55</v>
      </c>
      <c r="K228" s="32">
        <v>0</v>
      </c>
      <c r="L228" s="31">
        <v>0</v>
      </c>
      <c r="M228" s="32">
        <v>1</v>
      </c>
      <c r="N228" s="31">
        <v>472.55</v>
      </c>
      <c r="O228" s="32">
        <v>0</v>
      </c>
      <c r="P228" s="31">
        <v>0</v>
      </c>
      <c r="Q228" s="32">
        <v>1</v>
      </c>
      <c r="R228" s="31">
        <v>472.55</v>
      </c>
      <c r="S228" s="31">
        <v>0</v>
      </c>
      <c r="T228" s="38">
        <v>0</v>
      </c>
      <c r="U228" s="32">
        <v>0</v>
      </c>
      <c r="V228" s="31">
        <v>0</v>
      </c>
      <c r="W228" s="32">
        <v>1</v>
      </c>
      <c r="X228" s="31">
        <v>472.55</v>
      </c>
      <c r="Y228" s="32">
        <v>0</v>
      </c>
      <c r="Z228" s="31">
        <v>0</v>
      </c>
      <c r="AA228" s="32">
        <v>0</v>
      </c>
      <c r="AB228" s="31">
        <v>0</v>
      </c>
      <c r="AC228" s="32">
        <v>0</v>
      </c>
      <c r="AD228" s="31">
        <v>0</v>
      </c>
      <c r="AE228" s="18"/>
    </row>
    <row r="229" spans="2:31" ht="23.25" customHeight="1" x14ac:dyDescent="0.2">
      <c r="B229" s="19">
        <v>3400</v>
      </c>
      <c r="C229" s="20" t="s">
        <v>191</v>
      </c>
      <c r="D229" s="34"/>
      <c r="E229" s="19"/>
      <c r="F229" s="43">
        <f>SUM(F230,F232,F234)</f>
        <v>52728.239999999983</v>
      </c>
      <c r="G229" s="41" t="s">
        <v>67</v>
      </c>
      <c r="H229" s="43">
        <f>SUM(H230+H232+H234)</f>
        <v>4135.17</v>
      </c>
      <c r="I229" s="41" t="s">
        <v>67</v>
      </c>
      <c r="J229" s="43">
        <f>SUM(J230+J232+J234)</f>
        <v>4135.17</v>
      </c>
      <c r="K229" s="41"/>
      <c r="L229" s="43">
        <f>SUM(L230+L232+L234)</f>
        <v>5169.57</v>
      </c>
      <c r="M229" s="41"/>
      <c r="N229" s="43">
        <f>SUM(N230+N232+N234)</f>
        <v>4135.17</v>
      </c>
      <c r="O229" s="41"/>
      <c r="P229" s="43">
        <f>SUM(P230+P232+P234)</f>
        <v>4135.17</v>
      </c>
      <c r="Q229" s="41"/>
      <c r="R229" s="43">
        <f>SUM(R230+R232+R234)</f>
        <v>5169.57</v>
      </c>
      <c r="S229" s="41"/>
      <c r="T229" s="43">
        <f>SUM(T230+T232+T234)</f>
        <v>4135.17</v>
      </c>
      <c r="U229" s="41"/>
      <c r="V229" s="43">
        <f>SUM(V230+V232+V234)</f>
        <v>4135.17</v>
      </c>
      <c r="W229" s="41"/>
      <c r="X229" s="43">
        <f>SUM(X230+X232+X234)</f>
        <v>4135.17</v>
      </c>
      <c r="Y229" s="41"/>
      <c r="Z229" s="43">
        <f>SUM(Z230+Z232+Z234)</f>
        <v>4135.17</v>
      </c>
      <c r="AA229" s="41"/>
      <c r="AB229" s="43">
        <f>SUM(AB230+AB232+AB234)</f>
        <v>4135.17</v>
      </c>
      <c r="AC229" s="41"/>
      <c r="AD229" s="43">
        <f>SUM(AD230+AD232+AD234)</f>
        <v>4135.17</v>
      </c>
      <c r="AE229" s="18"/>
    </row>
    <row r="230" spans="2:31" ht="12.75" customHeight="1" x14ac:dyDescent="0.2">
      <c r="B230" s="53">
        <v>341</v>
      </c>
      <c r="C230" s="103" t="s">
        <v>192</v>
      </c>
      <c r="D230" s="28"/>
      <c r="E230" s="55"/>
      <c r="F230" s="25">
        <f>F231</f>
        <v>3360</v>
      </c>
      <c r="G230" s="39" t="s">
        <v>67</v>
      </c>
      <c r="H230" s="26">
        <f>H231</f>
        <v>280</v>
      </c>
      <c r="I230" s="39" t="s">
        <v>67</v>
      </c>
      <c r="J230" s="26">
        <f>J231</f>
        <v>280</v>
      </c>
      <c r="K230" s="39"/>
      <c r="L230" s="26">
        <f>L231</f>
        <v>280</v>
      </c>
      <c r="M230" s="39"/>
      <c r="N230" s="26">
        <f>N231</f>
        <v>280</v>
      </c>
      <c r="O230" s="39"/>
      <c r="P230" s="26">
        <f>P231</f>
        <v>280</v>
      </c>
      <c r="Q230" s="39"/>
      <c r="R230" s="26">
        <f>R231</f>
        <v>280</v>
      </c>
      <c r="S230" s="39"/>
      <c r="T230" s="26">
        <f>T231</f>
        <v>280</v>
      </c>
      <c r="U230" s="39"/>
      <c r="V230" s="26">
        <f>V231</f>
        <v>280</v>
      </c>
      <c r="W230" s="39"/>
      <c r="X230" s="26">
        <f>X231</f>
        <v>280</v>
      </c>
      <c r="Y230" s="39"/>
      <c r="Z230" s="26">
        <f>Z231</f>
        <v>280</v>
      </c>
      <c r="AA230" s="39"/>
      <c r="AB230" s="26">
        <f>AB231</f>
        <v>280</v>
      </c>
      <c r="AC230" s="39"/>
      <c r="AD230" s="26">
        <f>AD231</f>
        <v>280</v>
      </c>
      <c r="AE230" s="18"/>
    </row>
    <row r="231" spans="2:31" ht="14.25" customHeight="1" x14ac:dyDescent="0.2">
      <c r="B231" s="59"/>
      <c r="C231" s="104" t="s">
        <v>193</v>
      </c>
      <c r="D231" s="28">
        <f t="shared" si="31"/>
        <v>12</v>
      </c>
      <c r="E231" s="60" t="s">
        <v>160</v>
      </c>
      <c r="F231" s="30">
        <f>SUM(H231,J231,L231,N231,P231,R231,T231,V231,X231,Z231,AB231,AD231)</f>
        <v>3360</v>
      </c>
      <c r="G231" s="32">
        <v>1</v>
      </c>
      <c r="H231" s="57">
        <v>280</v>
      </c>
      <c r="I231" s="32">
        <v>1</v>
      </c>
      <c r="J231" s="57">
        <v>280</v>
      </c>
      <c r="K231" s="32">
        <v>1</v>
      </c>
      <c r="L231" s="57">
        <v>280</v>
      </c>
      <c r="M231" s="32">
        <v>1</v>
      </c>
      <c r="N231" s="57">
        <v>280</v>
      </c>
      <c r="O231" s="32">
        <v>1</v>
      </c>
      <c r="P231" s="57">
        <v>280</v>
      </c>
      <c r="Q231" s="32">
        <v>1</v>
      </c>
      <c r="R231" s="57">
        <v>280</v>
      </c>
      <c r="S231" s="32">
        <v>1</v>
      </c>
      <c r="T231" s="57">
        <v>280</v>
      </c>
      <c r="U231" s="32">
        <v>1</v>
      </c>
      <c r="V231" s="57">
        <v>280</v>
      </c>
      <c r="W231" s="32">
        <v>1</v>
      </c>
      <c r="X231" s="57">
        <v>280</v>
      </c>
      <c r="Y231" s="32">
        <v>1</v>
      </c>
      <c r="Z231" s="57">
        <v>280</v>
      </c>
      <c r="AA231" s="32">
        <v>1</v>
      </c>
      <c r="AB231" s="57">
        <v>280</v>
      </c>
      <c r="AC231" s="32">
        <v>1</v>
      </c>
      <c r="AD231" s="57">
        <v>280</v>
      </c>
      <c r="AE231" s="18"/>
    </row>
    <row r="232" spans="2:31" ht="13.5" customHeight="1" x14ac:dyDescent="0.2">
      <c r="B232" s="24">
        <v>345</v>
      </c>
      <c r="C232" s="20" t="s">
        <v>194</v>
      </c>
      <c r="D232" s="34"/>
      <c r="E232" s="19"/>
      <c r="F232" s="25">
        <f>F233</f>
        <v>46262.039999999986</v>
      </c>
      <c r="G232" s="41" t="s">
        <v>67</v>
      </c>
      <c r="H232" s="42">
        <f>H233</f>
        <v>3855.17</v>
      </c>
      <c r="I232" s="41" t="s">
        <v>67</v>
      </c>
      <c r="J232" s="42">
        <f>J233</f>
        <v>3855.17</v>
      </c>
      <c r="K232" s="41" t="s">
        <v>67</v>
      </c>
      <c r="L232" s="42">
        <f>L233</f>
        <v>3855.17</v>
      </c>
      <c r="M232" s="41" t="s">
        <v>67</v>
      </c>
      <c r="N232" s="42">
        <f>N233</f>
        <v>3855.17</v>
      </c>
      <c r="O232" s="41" t="s">
        <v>67</v>
      </c>
      <c r="P232" s="42">
        <f>P233</f>
        <v>3855.17</v>
      </c>
      <c r="Q232" s="41" t="s">
        <v>67</v>
      </c>
      <c r="R232" s="42">
        <f>R233</f>
        <v>3855.17</v>
      </c>
      <c r="S232" s="41" t="s">
        <v>67</v>
      </c>
      <c r="T232" s="42">
        <f>T233</f>
        <v>3855.17</v>
      </c>
      <c r="U232" s="41" t="s">
        <v>67</v>
      </c>
      <c r="V232" s="42">
        <f>V233</f>
        <v>3855.17</v>
      </c>
      <c r="W232" s="41" t="s">
        <v>67</v>
      </c>
      <c r="X232" s="42">
        <f>X233</f>
        <v>3855.17</v>
      </c>
      <c r="Y232" s="41" t="s">
        <v>67</v>
      </c>
      <c r="Z232" s="42">
        <f>Z233</f>
        <v>3855.17</v>
      </c>
      <c r="AA232" s="41" t="s">
        <v>67</v>
      </c>
      <c r="AB232" s="42">
        <f>AB233</f>
        <v>3855.17</v>
      </c>
      <c r="AC232" s="41" t="s">
        <v>67</v>
      </c>
      <c r="AD232" s="42">
        <f>AD233</f>
        <v>3855.17</v>
      </c>
      <c r="AE232" s="18"/>
    </row>
    <row r="233" spans="2:31" ht="24.75" customHeight="1" x14ac:dyDescent="0.2">
      <c r="B233" s="24"/>
      <c r="C233" s="101" t="s">
        <v>195</v>
      </c>
      <c r="D233" s="34">
        <f t="shared" si="31"/>
        <v>12</v>
      </c>
      <c r="E233" s="33" t="s">
        <v>160</v>
      </c>
      <c r="F233" s="37">
        <f>SUM(H233,J233,L233,N233,P233,R233,T233,V233,X233,Z233,AB233,AD233)</f>
        <v>46262.039999999986</v>
      </c>
      <c r="G233" s="44">
        <v>1</v>
      </c>
      <c r="H233" s="58">
        <v>3855.17</v>
      </c>
      <c r="I233" s="44">
        <v>1</v>
      </c>
      <c r="J233" s="58">
        <v>3855.17</v>
      </c>
      <c r="K233" s="44">
        <v>1</v>
      </c>
      <c r="L233" s="58">
        <v>3855.17</v>
      </c>
      <c r="M233" s="44">
        <v>1</v>
      </c>
      <c r="N233" s="58">
        <v>3855.17</v>
      </c>
      <c r="O233" s="44">
        <v>1</v>
      </c>
      <c r="P233" s="58">
        <v>3855.17</v>
      </c>
      <c r="Q233" s="44">
        <v>1</v>
      </c>
      <c r="R233" s="58">
        <v>3855.17</v>
      </c>
      <c r="S233" s="44">
        <v>1</v>
      </c>
      <c r="T233" s="58">
        <v>3855.17</v>
      </c>
      <c r="U233" s="44">
        <v>1</v>
      </c>
      <c r="V233" s="58">
        <v>3855.17</v>
      </c>
      <c r="W233" s="44">
        <v>1</v>
      </c>
      <c r="X233" s="58">
        <v>3855.17</v>
      </c>
      <c r="Y233" s="44">
        <v>1</v>
      </c>
      <c r="Z233" s="58">
        <v>3855.17</v>
      </c>
      <c r="AA233" s="44">
        <v>1</v>
      </c>
      <c r="AB233" s="58">
        <v>3855.17</v>
      </c>
      <c r="AC233" s="44">
        <v>1</v>
      </c>
      <c r="AD233" s="58">
        <v>3855.17</v>
      </c>
      <c r="AE233" s="18"/>
    </row>
    <row r="234" spans="2:31" ht="15" customHeight="1" x14ac:dyDescent="0.2">
      <c r="B234" s="24">
        <v>347</v>
      </c>
      <c r="C234" s="20" t="s">
        <v>196</v>
      </c>
      <c r="D234" s="28"/>
      <c r="E234" s="19"/>
      <c r="F234" s="25">
        <f>SUM(F235:F235)</f>
        <v>3106.2000000000003</v>
      </c>
      <c r="G234" s="39" t="s">
        <v>67</v>
      </c>
      <c r="H234" s="25">
        <f>SUM(H235:H235)</f>
        <v>0</v>
      </c>
      <c r="I234" s="39" t="s">
        <v>67</v>
      </c>
      <c r="J234" s="25">
        <f>SUM(J235:J235)</f>
        <v>0</v>
      </c>
      <c r="K234" s="39" t="s">
        <v>67</v>
      </c>
      <c r="L234" s="25">
        <f>SUM(L235:L235)</f>
        <v>1034.4000000000001</v>
      </c>
      <c r="M234" s="39" t="s">
        <v>67</v>
      </c>
      <c r="N234" s="25">
        <f>SUM(N235:N235)</f>
        <v>0</v>
      </c>
      <c r="O234" s="39" t="s">
        <v>67</v>
      </c>
      <c r="P234" s="25">
        <f>SUM(P235:P235)</f>
        <v>0</v>
      </c>
      <c r="Q234" s="39" t="s">
        <v>67</v>
      </c>
      <c r="R234" s="25">
        <f>SUM(R235:R235)</f>
        <v>1034.4000000000001</v>
      </c>
      <c r="S234" s="39" t="s">
        <v>67</v>
      </c>
      <c r="T234" s="25">
        <f>SUM(T235:T235)</f>
        <v>0</v>
      </c>
      <c r="U234" s="39"/>
      <c r="V234" s="25">
        <f>SUM(V235:V235)</f>
        <v>0</v>
      </c>
      <c r="W234" s="39" t="s">
        <v>67</v>
      </c>
      <c r="X234" s="25">
        <f>SUM(X235:X235)</f>
        <v>0</v>
      </c>
      <c r="Y234" s="25"/>
      <c r="Z234" s="25">
        <f>SUM(Z235:Z235)</f>
        <v>0</v>
      </c>
      <c r="AA234" s="39" t="s">
        <v>67</v>
      </c>
      <c r="AB234" s="25">
        <f>SUM(AB235:AB235)</f>
        <v>0</v>
      </c>
      <c r="AC234" s="39" t="s">
        <v>67</v>
      </c>
      <c r="AD234" s="25"/>
      <c r="AE234" s="18"/>
    </row>
    <row r="235" spans="2:31" ht="12.75" customHeight="1" x14ac:dyDescent="0.2">
      <c r="B235" s="24"/>
      <c r="C235" s="101" t="s">
        <v>198</v>
      </c>
      <c r="D235" s="28">
        <f t="shared" si="31"/>
        <v>3</v>
      </c>
      <c r="E235" s="33" t="s">
        <v>197</v>
      </c>
      <c r="F235" s="37">
        <f>SUM(G235:AD235)</f>
        <v>3106.2000000000003</v>
      </c>
      <c r="G235" s="32">
        <v>0</v>
      </c>
      <c r="H235" s="31">
        <v>0</v>
      </c>
      <c r="I235" s="32">
        <v>0</v>
      </c>
      <c r="J235" s="31">
        <v>0</v>
      </c>
      <c r="K235" s="44">
        <v>1</v>
      </c>
      <c r="L235" s="38">
        <v>1034.4000000000001</v>
      </c>
      <c r="M235" s="32">
        <v>0</v>
      </c>
      <c r="N235" s="31">
        <v>0</v>
      </c>
      <c r="O235" s="32">
        <v>0</v>
      </c>
      <c r="P235" s="31">
        <v>0</v>
      </c>
      <c r="Q235" s="44">
        <v>1</v>
      </c>
      <c r="R235" s="38">
        <v>1034.4000000000001</v>
      </c>
      <c r="S235" s="32">
        <v>0</v>
      </c>
      <c r="T235" s="31">
        <v>0</v>
      </c>
      <c r="U235" s="32">
        <v>0</v>
      </c>
      <c r="V235" s="31">
        <v>0</v>
      </c>
      <c r="W235" s="32">
        <v>0</v>
      </c>
      <c r="X235" s="31">
        <v>0</v>
      </c>
      <c r="Y235" s="32">
        <v>0</v>
      </c>
      <c r="Z235" s="31">
        <v>0</v>
      </c>
      <c r="AA235" s="32">
        <v>0</v>
      </c>
      <c r="AB235" s="31">
        <v>0</v>
      </c>
      <c r="AC235" s="44">
        <v>1</v>
      </c>
      <c r="AD235" s="38">
        <v>1034.4000000000001</v>
      </c>
      <c r="AE235" s="18"/>
    </row>
    <row r="236" spans="2:31" ht="25.5" customHeight="1" x14ac:dyDescent="0.2">
      <c r="B236" s="14">
        <v>3500</v>
      </c>
      <c r="C236" s="13" t="s">
        <v>199</v>
      </c>
      <c r="D236" s="28"/>
      <c r="E236" s="16"/>
      <c r="F236" s="17">
        <f>SUM(F237+F239+F242+F244+F258+F260)</f>
        <v>261433.83999999997</v>
      </c>
      <c r="G236" s="46" t="s">
        <v>67</v>
      </c>
      <c r="H236" s="17">
        <f>SUM(H237+H239+H242+H244+H258+H260)</f>
        <v>16287.65</v>
      </c>
      <c r="I236" s="46" t="s">
        <v>67</v>
      </c>
      <c r="J236" s="17">
        <f>SUM(J237+J239+J242+J244+J258+J260)</f>
        <v>24123.38</v>
      </c>
      <c r="K236" s="46"/>
      <c r="L236" s="17">
        <f>SUM(L237+L239+L242+L244+L258+L260)</f>
        <v>25455.58</v>
      </c>
      <c r="M236" s="46"/>
      <c r="N236" s="17">
        <f>SUM(N237+N239+N242+N244+N258+N260)</f>
        <v>16287.65</v>
      </c>
      <c r="O236" s="46"/>
      <c r="P236" s="17">
        <f>SUM(P237+P239+P242+P244+P258+P260)</f>
        <v>24123.38</v>
      </c>
      <c r="Q236" s="46"/>
      <c r="R236" s="17">
        <f>SUM(R237+R239+R242+R244+R258+R260)</f>
        <v>25455.58</v>
      </c>
      <c r="S236" s="46"/>
      <c r="T236" s="17">
        <f>SUM(T237+T239+T242+T244+T258+T260)</f>
        <v>23773.18</v>
      </c>
      <c r="U236" s="46"/>
      <c r="V236" s="17">
        <f>SUM(V237+V239+V242+V244+V258+V260)</f>
        <v>16287.65</v>
      </c>
      <c r="W236" s="46"/>
      <c r="X236" s="17">
        <f>SUM(X237+X239+X242+X244+X258+X260)</f>
        <v>24123.38</v>
      </c>
      <c r="Y236" s="46"/>
      <c r="Z236" s="17">
        <f>SUM(Z237+Z239+Z242+Z244+Z258+Z260)</f>
        <v>17970.050000000003</v>
      </c>
      <c r="AA236" s="46"/>
      <c r="AB236" s="17">
        <f>SUM(AB237+AB239+AB242+AB244+AB258+AB260)</f>
        <v>23773.18</v>
      </c>
      <c r="AC236" s="46"/>
      <c r="AD236" s="17">
        <f>SUM(AD237+AD239+AD242+AD244+AD258+AD260)</f>
        <v>23773.18</v>
      </c>
      <c r="AE236" s="18"/>
    </row>
    <row r="237" spans="2:31" ht="24.75" customHeight="1" x14ac:dyDescent="0.2">
      <c r="B237" s="24">
        <v>351</v>
      </c>
      <c r="C237" s="20" t="s">
        <v>200</v>
      </c>
      <c r="D237" s="34"/>
      <c r="E237" s="19"/>
      <c r="F237" s="25">
        <f>F238</f>
        <v>44125.19999999999</v>
      </c>
      <c r="G237" s="41" t="s">
        <v>67</v>
      </c>
      <c r="H237" s="42">
        <f>H238</f>
        <v>3677.1</v>
      </c>
      <c r="I237" s="41" t="s">
        <v>67</v>
      </c>
      <c r="J237" s="42">
        <f>J238</f>
        <v>3677.1</v>
      </c>
      <c r="K237" s="41"/>
      <c r="L237" s="42">
        <f>L238</f>
        <v>3677.1</v>
      </c>
      <c r="M237" s="41"/>
      <c r="N237" s="42">
        <f>N238</f>
        <v>3677.1</v>
      </c>
      <c r="O237" s="41"/>
      <c r="P237" s="42">
        <f>P238</f>
        <v>3677.1</v>
      </c>
      <c r="Q237" s="41"/>
      <c r="R237" s="42">
        <f>R238</f>
        <v>3677.1</v>
      </c>
      <c r="S237" s="41"/>
      <c r="T237" s="42">
        <f>T238</f>
        <v>3677.1</v>
      </c>
      <c r="U237" s="41"/>
      <c r="V237" s="42">
        <f>V238</f>
        <v>3677.1</v>
      </c>
      <c r="W237" s="41"/>
      <c r="X237" s="42">
        <f>X238</f>
        <v>3677.1</v>
      </c>
      <c r="Y237" s="41"/>
      <c r="Z237" s="42">
        <f>Z238</f>
        <v>3677.1</v>
      </c>
      <c r="AA237" s="41"/>
      <c r="AB237" s="42">
        <f>AB238</f>
        <v>3677.1</v>
      </c>
      <c r="AC237" s="41"/>
      <c r="AD237" s="42">
        <f>AD238</f>
        <v>3677.1</v>
      </c>
      <c r="AE237" s="18"/>
    </row>
    <row r="238" spans="2:31" ht="23.25" customHeight="1" x14ac:dyDescent="0.2">
      <c r="B238" s="24"/>
      <c r="C238" s="101" t="s">
        <v>201</v>
      </c>
      <c r="D238" s="34">
        <f t="shared" si="31"/>
        <v>12</v>
      </c>
      <c r="E238" s="33" t="s">
        <v>160</v>
      </c>
      <c r="F238" s="37">
        <f>SUM(H238,J238,L238,N238,P238,R238,T238,V238,X238,Z238,AB238,AD238)</f>
        <v>44125.19999999999</v>
      </c>
      <c r="G238" s="44">
        <v>1</v>
      </c>
      <c r="H238" s="58">
        <v>3677.1</v>
      </c>
      <c r="I238" s="44">
        <v>1</v>
      </c>
      <c r="J238" s="38">
        <v>3677.1</v>
      </c>
      <c r="K238" s="44">
        <v>1</v>
      </c>
      <c r="L238" s="38">
        <v>3677.1</v>
      </c>
      <c r="M238" s="44">
        <v>1</v>
      </c>
      <c r="N238" s="38">
        <v>3677.1</v>
      </c>
      <c r="O238" s="44">
        <v>1</v>
      </c>
      <c r="P238" s="38">
        <v>3677.1</v>
      </c>
      <c r="Q238" s="44">
        <v>1</v>
      </c>
      <c r="R238" s="38">
        <v>3677.1</v>
      </c>
      <c r="S238" s="44">
        <v>1</v>
      </c>
      <c r="T238" s="38">
        <v>3677.1</v>
      </c>
      <c r="U238" s="44">
        <v>1</v>
      </c>
      <c r="V238" s="38">
        <v>3677.1</v>
      </c>
      <c r="W238" s="44">
        <v>1</v>
      </c>
      <c r="X238" s="38">
        <v>3677.1</v>
      </c>
      <c r="Y238" s="44">
        <v>1</v>
      </c>
      <c r="Z238" s="38">
        <v>3677.1</v>
      </c>
      <c r="AA238" s="44">
        <v>1</v>
      </c>
      <c r="AB238" s="38">
        <v>3677.1</v>
      </c>
      <c r="AC238" s="44">
        <v>1</v>
      </c>
      <c r="AD238" s="38">
        <v>3677.1</v>
      </c>
      <c r="AE238" s="18"/>
    </row>
    <row r="239" spans="2:31" ht="35.25" customHeight="1" x14ac:dyDescent="0.2">
      <c r="B239" s="24">
        <v>352</v>
      </c>
      <c r="C239" s="20" t="s">
        <v>202</v>
      </c>
      <c r="D239" s="28"/>
      <c r="E239" s="19"/>
      <c r="F239" s="25">
        <f>SUM(F240:F241)</f>
        <v>35287.199999999997</v>
      </c>
      <c r="G239" s="41" t="s">
        <v>67</v>
      </c>
      <c r="H239" s="42">
        <f>H240+H241</f>
        <v>2520</v>
      </c>
      <c r="I239" s="41" t="s">
        <v>67</v>
      </c>
      <c r="J239" s="42">
        <f>J240+J241</f>
        <v>2520</v>
      </c>
      <c r="K239" s="41" t="s">
        <v>67</v>
      </c>
      <c r="L239" s="42">
        <f>L240+L241</f>
        <v>4202.3999999999996</v>
      </c>
      <c r="M239" s="41" t="s">
        <v>67</v>
      </c>
      <c r="N239" s="42">
        <f>N240+N241</f>
        <v>2520</v>
      </c>
      <c r="O239" s="41" t="s">
        <v>67</v>
      </c>
      <c r="P239" s="42">
        <f>P240+P241</f>
        <v>2520</v>
      </c>
      <c r="Q239" s="41" t="s">
        <v>67</v>
      </c>
      <c r="R239" s="42">
        <f>R240+R241</f>
        <v>4202.3999999999996</v>
      </c>
      <c r="S239" s="41" t="s">
        <v>67</v>
      </c>
      <c r="T239" s="42">
        <f>T240+T241</f>
        <v>2520</v>
      </c>
      <c r="U239" s="41" t="s">
        <v>67</v>
      </c>
      <c r="V239" s="42">
        <f>V240+V241</f>
        <v>2520</v>
      </c>
      <c r="W239" s="41" t="s">
        <v>67</v>
      </c>
      <c r="X239" s="42">
        <f>X240+X241</f>
        <v>2520</v>
      </c>
      <c r="Y239" s="41" t="s">
        <v>67</v>
      </c>
      <c r="Z239" s="42">
        <f>Z240+Z241</f>
        <v>4202.3999999999996</v>
      </c>
      <c r="AA239" s="41" t="s">
        <v>67</v>
      </c>
      <c r="AB239" s="42">
        <f>AB240+AB241</f>
        <v>2520</v>
      </c>
      <c r="AC239" s="41" t="s">
        <v>67</v>
      </c>
      <c r="AD239" s="42">
        <f>AD240+AD241</f>
        <v>2520</v>
      </c>
      <c r="AE239" s="18"/>
    </row>
    <row r="240" spans="2:31" ht="14.25" customHeight="1" x14ac:dyDescent="0.2">
      <c r="B240" s="24"/>
      <c r="C240" s="101" t="s">
        <v>315</v>
      </c>
      <c r="D240" s="34">
        <f t="shared" si="31"/>
        <v>3</v>
      </c>
      <c r="E240" s="33" t="s">
        <v>160</v>
      </c>
      <c r="F240" s="37">
        <f>SUM(H240,J240,L240,N240,P240,R240,T240,V240,X240,Z240,AB240,AD240)</f>
        <v>5047.2000000000007</v>
      </c>
      <c r="G240" s="44">
        <v>0</v>
      </c>
      <c r="H240" s="58">
        <v>0</v>
      </c>
      <c r="I240" s="44">
        <v>0</v>
      </c>
      <c r="J240" s="58">
        <v>0</v>
      </c>
      <c r="K240" s="44">
        <v>1</v>
      </c>
      <c r="L240" s="38">
        <v>1682.4</v>
      </c>
      <c r="M240" s="44">
        <v>0</v>
      </c>
      <c r="N240" s="58">
        <v>0</v>
      </c>
      <c r="O240" s="44">
        <v>0</v>
      </c>
      <c r="P240" s="58">
        <v>0</v>
      </c>
      <c r="Q240" s="44">
        <v>1</v>
      </c>
      <c r="R240" s="38">
        <v>1682.4</v>
      </c>
      <c r="S240" s="44">
        <v>0</v>
      </c>
      <c r="T240" s="58">
        <v>0</v>
      </c>
      <c r="U240" s="44">
        <v>0</v>
      </c>
      <c r="V240" s="58">
        <v>0</v>
      </c>
      <c r="W240" s="44">
        <v>0</v>
      </c>
      <c r="X240" s="58">
        <v>0</v>
      </c>
      <c r="Y240" s="44">
        <v>1</v>
      </c>
      <c r="Z240" s="38">
        <v>1682.4</v>
      </c>
      <c r="AA240" s="44">
        <v>0</v>
      </c>
      <c r="AB240" s="58">
        <v>0</v>
      </c>
      <c r="AC240" s="44">
        <v>0</v>
      </c>
      <c r="AD240" s="58">
        <v>0</v>
      </c>
      <c r="AE240" s="18"/>
    </row>
    <row r="241" spans="2:31" ht="22.5" customHeight="1" x14ac:dyDescent="0.2">
      <c r="B241" s="24"/>
      <c r="C241" s="101" t="s">
        <v>203</v>
      </c>
      <c r="D241" s="34">
        <f t="shared" si="31"/>
        <v>12</v>
      </c>
      <c r="E241" s="33" t="s">
        <v>37</v>
      </c>
      <c r="F241" s="37">
        <f>SUM(H241,J241,L241,N241,P241,R241,T241,V241,X241,Z241,AB241,AD241)</f>
        <v>30240</v>
      </c>
      <c r="G241" s="44">
        <v>1</v>
      </c>
      <c r="H241" s="38">
        <v>2520</v>
      </c>
      <c r="I241" s="44">
        <v>1</v>
      </c>
      <c r="J241" s="38">
        <v>2520</v>
      </c>
      <c r="K241" s="44">
        <v>1</v>
      </c>
      <c r="L241" s="38">
        <v>2520</v>
      </c>
      <c r="M241" s="44">
        <v>1</v>
      </c>
      <c r="N241" s="38">
        <v>2520</v>
      </c>
      <c r="O241" s="44">
        <v>1</v>
      </c>
      <c r="P241" s="38">
        <v>2520</v>
      </c>
      <c r="Q241" s="44">
        <v>1</v>
      </c>
      <c r="R241" s="38">
        <v>2520</v>
      </c>
      <c r="S241" s="44">
        <v>1</v>
      </c>
      <c r="T241" s="38">
        <v>2520</v>
      </c>
      <c r="U241" s="44">
        <v>1</v>
      </c>
      <c r="V241" s="38">
        <v>2520</v>
      </c>
      <c r="W241" s="44">
        <v>1</v>
      </c>
      <c r="X241" s="38">
        <v>2520</v>
      </c>
      <c r="Y241" s="44">
        <v>1</v>
      </c>
      <c r="Z241" s="38">
        <v>2520</v>
      </c>
      <c r="AA241" s="44">
        <v>1</v>
      </c>
      <c r="AB241" s="38">
        <v>2520</v>
      </c>
      <c r="AC241" s="44">
        <v>1</v>
      </c>
      <c r="AD241" s="38">
        <v>2520</v>
      </c>
      <c r="AE241" s="18"/>
    </row>
    <row r="242" spans="2:31" ht="39" customHeight="1" x14ac:dyDescent="0.2">
      <c r="B242" s="24">
        <v>353</v>
      </c>
      <c r="C242" s="20" t="s">
        <v>204</v>
      </c>
      <c r="D242" s="34"/>
      <c r="E242" s="19"/>
      <c r="F242" s="25">
        <f>F243</f>
        <v>59884.24</v>
      </c>
      <c r="G242" s="41" t="s">
        <v>67</v>
      </c>
      <c r="H242" s="42">
        <f>H243</f>
        <v>0</v>
      </c>
      <c r="I242" s="41" t="s">
        <v>67</v>
      </c>
      <c r="J242" s="42">
        <f>J243</f>
        <v>7485.53</v>
      </c>
      <c r="K242" s="41" t="s">
        <v>67</v>
      </c>
      <c r="L242" s="42">
        <f>L243</f>
        <v>7485.53</v>
      </c>
      <c r="M242" s="41" t="s">
        <v>67</v>
      </c>
      <c r="N242" s="42">
        <f>N243</f>
        <v>0</v>
      </c>
      <c r="O242" s="41" t="s">
        <v>67</v>
      </c>
      <c r="P242" s="42">
        <f>P243</f>
        <v>7485.53</v>
      </c>
      <c r="Q242" s="41" t="s">
        <v>67</v>
      </c>
      <c r="R242" s="42">
        <f>R243</f>
        <v>7485.53</v>
      </c>
      <c r="S242" s="41" t="s">
        <v>67</v>
      </c>
      <c r="T242" s="42">
        <f>T243</f>
        <v>7485.53</v>
      </c>
      <c r="U242" s="41" t="s">
        <v>67</v>
      </c>
      <c r="V242" s="42">
        <f>V243</f>
        <v>0</v>
      </c>
      <c r="W242" s="41" t="s">
        <v>67</v>
      </c>
      <c r="X242" s="42">
        <f>X243</f>
        <v>7485.53</v>
      </c>
      <c r="Y242" s="41" t="s">
        <v>67</v>
      </c>
      <c r="Z242" s="42">
        <f>Z243</f>
        <v>0</v>
      </c>
      <c r="AA242" s="41" t="s">
        <v>67</v>
      </c>
      <c r="AB242" s="42">
        <f>AB243</f>
        <v>7485.53</v>
      </c>
      <c r="AC242" s="41" t="s">
        <v>67</v>
      </c>
      <c r="AD242" s="42">
        <f>AD243</f>
        <v>7485.53</v>
      </c>
      <c r="AE242" s="18"/>
    </row>
    <row r="243" spans="2:31" ht="45.75" customHeight="1" x14ac:dyDescent="0.2">
      <c r="B243" s="24"/>
      <c r="C243" s="101" t="s">
        <v>205</v>
      </c>
      <c r="D243" s="28">
        <v>8</v>
      </c>
      <c r="E243" s="33" t="s">
        <v>160</v>
      </c>
      <c r="F243" s="30">
        <f>SUM(H243,J243,L243,N243,P243,R243,T243,V243,X243,Z243,AB243,AD243)</f>
        <v>59884.24</v>
      </c>
      <c r="G243" s="32">
        <v>0</v>
      </c>
      <c r="H243" s="57">
        <v>0</v>
      </c>
      <c r="I243" s="44">
        <v>1</v>
      </c>
      <c r="J243" s="38">
        <v>7485.53</v>
      </c>
      <c r="K243" s="44">
        <v>1</v>
      </c>
      <c r="L243" s="38">
        <v>7485.53</v>
      </c>
      <c r="M243" s="32">
        <v>0</v>
      </c>
      <c r="N243" s="57">
        <v>0</v>
      </c>
      <c r="O243" s="44">
        <v>1</v>
      </c>
      <c r="P243" s="38">
        <v>7485.53</v>
      </c>
      <c r="Q243" s="44">
        <v>1</v>
      </c>
      <c r="R243" s="38">
        <v>7485.53</v>
      </c>
      <c r="S243" s="38">
        <v>1</v>
      </c>
      <c r="T243" s="38">
        <v>7485.53</v>
      </c>
      <c r="U243" s="32">
        <v>0</v>
      </c>
      <c r="V243" s="57">
        <v>0</v>
      </c>
      <c r="W243" s="44">
        <v>1</v>
      </c>
      <c r="X243" s="38">
        <v>7485.53</v>
      </c>
      <c r="Y243" s="32">
        <v>0</v>
      </c>
      <c r="Z243" s="57">
        <v>0</v>
      </c>
      <c r="AA243" s="44">
        <v>1</v>
      </c>
      <c r="AB243" s="38">
        <v>7485.53</v>
      </c>
      <c r="AC243" s="44">
        <v>1</v>
      </c>
      <c r="AD243" s="38">
        <v>7485.53</v>
      </c>
      <c r="AE243" s="18"/>
    </row>
    <row r="244" spans="2:31" ht="24.75" customHeight="1" x14ac:dyDescent="0.2">
      <c r="B244" s="24">
        <v>355</v>
      </c>
      <c r="C244" s="20" t="s">
        <v>206</v>
      </c>
      <c r="D244" s="28"/>
      <c r="E244" s="19"/>
      <c r="F244" s="25">
        <f>SUM(F245:F257)</f>
        <v>117934.79999999999</v>
      </c>
      <c r="G244" s="39" t="s">
        <v>67</v>
      </c>
      <c r="H244" s="26">
        <f>H245+H246+H247+H248+H249+H250+H251+H252+H253+H254+H255+H256+H257</f>
        <v>9827.9</v>
      </c>
      <c r="I244" s="39" t="s">
        <v>67</v>
      </c>
      <c r="J244" s="26">
        <f>J245+J246+J247+J248+J249+J250+J251+J252+J253+J254+J255+J256+J257</f>
        <v>9827.9</v>
      </c>
      <c r="K244" s="39" t="s">
        <v>67</v>
      </c>
      <c r="L244" s="26">
        <f>L245+L246+L247+L248+L249+L250+L251+L252+L253+L254+L255+L256+L257</f>
        <v>9827.9</v>
      </c>
      <c r="M244" s="39" t="s">
        <v>67</v>
      </c>
      <c r="N244" s="26">
        <f>N245+N246+N247+N248+N249+N250+N251+N252+N253+N254+N255+N256+N257</f>
        <v>9827.9</v>
      </c>
      <c r="O244" s="39" t="s">
        <v>67</v>
      </c>
      <c r="P244" s="26">
        <f>P245+P246+P247+P248+P249+P250+P251+P252+P253+P254+P255+P256+P257</f>
        <v>9827.9</v>
      </c>
      <c r="Q244" s="39" t="s">
        <v>67</v>
      </c>
      <c r="R244" s="26">
        <f>R245+R246+R247+R248+R249+R250+R251+R252+R253+R254+R255+R256+R257</f>
        <v>9827.9</v>
      </c>
      <c r="S244" s="39" t="s">
        <v>67</v>
      </c>
      <c r="T244" s="26">
        <f>T245+T246+T247+T248+T249+T250+T251+T252+T253+T254+T255+T256+T257</f>
        <v>9827.9</v>
      </c>
      <c r="U244" s="39" t="s">
        <v>67</v>
      </c>
      <c r="V244" s="26">
        <f>V245+V246+V247+V248+V249+V250+V251+V252+V253+V254+V255+V256+V257</f>
        <v>9827.9</v>
      </c>
      <c r="W244" s="39"/>
      <c r="X244" s="26">
        <f>X245+X246+X247+X248+X249+X250+X251+X252+X253+X254+X255+X256+X257</f>
        <v>9827.9</v>
      </c>
      <c r="Y244" s="39" t="s">
        <v>67</v>
      </c>
      <c r="Z244" s="26">
        <f>Z245+Z246+Z247+Z248+Z249+Z250+Z251+Z252+Z253+Z254+Z255+Z256+Z257</f>
        <v>9827.9</v>
      </c>
      <c r="AA244" s="39" t="s">
        <v>67</v>
      </c>
      <c r="AB244" s="26">
        <f>AB245+AB246+AB247+AB248+AB249+AB250+AB251+AB252+AB253+AB254+AB255+AB256+AB257</f>
        <v>9827.9</v>
      </c>
      <c r="AC244" s="39" t="s">
        <v>67</v>
      </c>
      <c r="AD244" s="26">
        <f>AD245+AD246+AD247+AD248+AD249+AD250+AD251+AD252+AD253+AD254+AD255+AD256+AD257</f>
        <v>9827.9</v>
      </c>
      <c r="AE244" s="18"/>
    </row>
    <row r="245" spans="2:31" ht="14.25" customHeight="1" x14ac:dyDescent="0.2">
      <c r="B245" s="24"/>
      <c r="C245" s="101" t="s">
        <v>207</v>
      </c>
      <c r="D245" s="28">
        <f t="shared" si="31"/>
        <v>24</v>
      </c>
      <c r="E245" s="33" t="s">
        <v>37</v>
      </c>
      <c r="F245" s="30">
        <f t="shared" ref="F245:F257" si="34">SUM(H245,J245,L245,N245,P245,R245,T245,V245,X245,Z245,AB245,AD245)</f>
        <v>12000</v>
      </c>
      <c r="G245" s="32">
        <v>2</v>
      </c>
      <c r="H245" s="31">
        <v>1000</v>
      </c>
      <c r="I245" s="32">
        <v>2</v>
      </c>
      <c r="J245" s="31">
        <v>1000</v>
      </c>
      <c r="K245" s="32">
        <v>2</v>
      </c>
      <c r="L245" s="31">
        <v>1000</v>
      </c>
      <c r="M245" s="32">
        <v>2</v>
      </c>
      <c r="N245" s="31">
        <v>1000</v>
      </c>
      <c r="O245" s="32">
        <v>2</v>
      </c>
      <c r="P245" s="31">
        <v>1000</v>
      </c>
      <c r="Q245" s="32">
        <v>2</v>
      </c>
      <c r="R245" s="31">
        <v>1000</v>
      </c>
      <c r="S245" s="32">
        <v>2</v>
      </c>
      <c r="T245" s="31">
        <v>1000</v>
      </c>
      <c r="U245" s="32">
        <v>2</v>
      </c>
      <c r="V245" s="31">
        <v>1000</v>
      </c>
      <c r="W245" s="32">
        <v>2</v>
      </c>
      <c r="X245" s="31">
        <v>1000</v>
      </c>
      <c r="Y245" s="32">
        <v>2</v>
      </c>
      <c r="Z245" s="31">
        <v>1000</v>
      </c>
      <c r="AA245" s="32">
        <v>2</v>
      </c>
      <c r="AB245" s="31">
        <v>1000</v>
      </c>
      <c r="AC245" s="32">
        <v>2</v>
      </c>
      <c r="AD245" s="31">
        <v>1000</v>
      </c>
      <c r="AE245" s="18"/>
    </row>
    <row r="246" spans="2:31" ht="12" customHeight="1" x14ac:dyDescent="0.2">
      <c r="B246" s="24"/>
      <c r="C246" s="101" t="s">
        <v>208</v>
      </c>
      <c r="D246" s="28">
        <f t="shared" si="31"/>
        <v>36</v>
      </c>
      <c r="E246" s="33" t="s">
        <v>160</v>
      </c>
      <c r="F246" s="30">
        <f t="shared" si="34"/>
        <v>36000</v>
      </c>
      <c r="G246" s="32">
        <v>3</v>
      </c>
      <c r="H246" s="31">
        <v>3000</v>
      </c>
      <c r="I246" s="32">
        <v>3</v>
      </c>
      <c r="J246" s="31">
        <v>3000</v>
      </c>
      <c r="K246" s="32">
        <v>3</v>
      </c>
      <c r="L246" s="31">
        <v>3000</v>
      </c>
      <c r="M246" s="32">
        <v>3</v>
      </c>
      <c r="N246" s="31">
        <v>3000</v>
      </c>
      <c r="O246" s="32">
        <v>3</v>
      </c>
      <c r="P246" s="31">
        <v>3000</v>
      </c>
      <c r="Q246" s="32">
        <v>3</v>
      </c>
      <c r="R246" s="31">
        <v>3000</v>
      </c>
      <c r="S246" s="32">
        <v>3</v>
      </c>
      <c r="T246" s="31">
        <v>3000</v>
      </c>
      <c r="U246" s="32">
        <v>3</v>
      </c>
      <c r="V246" s="31">
        <v>3000</v>
      </c>
      <c r="W246" s="32">
        <v>3</v>
      </c>
      <c r="X246" s="31">
        <v>3000</v>
      </c>
      <c r="Y246" s="32">
        <v>3</v>
      </c>
      <c r="Z246" s="31">
        <v>3000</v>
      </c>
      <c r="AA246" s="32">
        <v>3</v>
      </c>
      <c r="AB246" s="31">
        <v>3000</v>
      </c>
      <c r="AC246" s="32">
        <v>3</v>
      </c>
      <c r="AD246" s="31">
        <v>3000</v>
      </c>
      <c r="AE246" s="18"/>
    </row>
    <row r="247" spans="2:31" ht="12" customHeight="1" x14ac:dyDescent="0.2">
      <c r="B247" s="24"/>
      <c r="C247" s="101" t="s">
        <v>209</v>
      </c>
      <c r="D247" s="28">
        <f t="shared" si="31"/>
        <v>12</v>
      </c>
      <c r="E247" s="33" t="s">
        <v>160</v>
      </c>
      <c r="F247" s="30">
        <f t="shared" si="34"/>
        <v>11206.799999999997</v>
      </c>
      <c r="G247" s="32">
        <v>1</v>
      </c>
      <c r="H247" s="31">
        <v>933.9</v>
      </c>
      <c r="I247" s="32">
        <v>1</v>
      </c>
      <c r="J247" s="31">
        <v>933.9</v>
      </c>
      <c r="K247" s="32">
        <v>1</v>
      </c>
      <c r="L247" s="31">
        <v>933.9</v>
      </c>
      <c r="M247" s="32">
        <v>1</v>
      </c>
      <c r="N247" s="31">
        <v>933.9</v>
      </c>
      <c r="O247" s="32">
        <v>1</v>
      </c>
      <c r="P247" s="31">
        <v>933.9</v>
      </c>
      <c r="Q247" s="32">
        <v>1</v>
      </c>
      <c r="R247" s="31">
        <v>933.9</v>
      </c>
      <c r="S247" s="32">
        <v>1</v>
      </c>
      <c r="T247" s="31">
        <v>933.9</v>
      </c>
      <c r="U247" s="32">
        <v>1</v>
      </c>
      <c r="V247" s="31">
        <v>933.9</v>
      </c>
      <c r="W247" s="32">
        <v>1</v>
      </c>
      <c r="X247" s="31">
        <v>933.9</v>
      </c>
      <c r="Y247" s="32">
        <v>1</v>
      </c>
      <c r="Z247" s="31">
        <v>933.9</v>
      </c>
      <c r="AA247" s="32">
        <v>1</v>
      </c>
      <c r="AB247" s="31">
        <v>933.9</v>
      </c>
      <c r="AC247" s="32">
        <v>1</v>
      </c>
      <c r="AD247" s="31">
        <v>933.9</v>
      </c>
      <c r="AE247" s="18"/>
    </row>
    <row r="248" spans="2:31" ht="24" customHeight="1" x14ac:dyDescent="0.2">
      <c r="B248" s="24"/>
      <c r="C248" s="101" t="s">
        <v>210</v>
      </c>
      <c r="D248" s="28">
        <f t="shared" si="31"/>
        <v>12</v>
      </c>
      <c r="E248" s="33" t="s">
        <v>37</v>
      </c>
      <c r="F248" s="30">
        <f t="shared" si="34"/>
        <v>6000</v>
      </c>
      <c r="G248" s="32">
        <v>1</v>
      </c>
      <c r="H248" s="31">
        <v>500</v>
      </c>
      <c r="I248" s="32">
        <v>1</v>
      </c>
      <c r="J248" s="31">
        <v>500</v>
      </c>
      <c r="K248" s="32">
        <v>1</v>
      </c>
      <c r="L248" s="31">
        <v>500</v>
      </c>
      <c r="M248" s="32">
        <v>1</v>
      </c>
      <c r="N248" s="31">
        <v>500</v>
      </c>
      <c r="O248" s="32">
        <v>1</v>
      </c>
      <c r="P248" s="31">
        <v>500</v>
      </c>
      <c r="Q248" s="32">
        <v>1</v>
      </c>
      <c r="R248" s="31">
        <v>500</v>
      </c>
      <c r="S248" s="32">
        <v>1</v>
      </c>
      <c r="T248" s="31">
        <v>500</v>
      </c>
      <c r="U248" s="32">
        <v>1</v>
      </c>
      <c r="V248" s="31">
        <v>500</v>
      </c>
      <c r="W248" s="32">
        <v>1</v>
      </c>
      <c r="X248" s="31">
        <v>500</v>
      </c>
      <c r="Y248" s="32">
        <v>1</v>
      </c>
      <c r="Z248" s="31">
        <v>500</v>
      </c>
      <c r="AA248" s="32">
        <v>1</v>
      </c>
      <c r="AB248" s="31">
        <v>500</v>
      </c>
      <c r="AC248" s="32">
        <v>1</v>
      </c>
      <c r="AD248" s="31">
        <v>500</v>
      </c>
      <c r="AE248" s="18"/>
    </row>
    <row r="249" spans="2:31" ht="14.25" customHeight="1" x14ac:dyDescent="0.2">
      <c r="B249" s="24"/>
      <c r="C249" s="101" t="s">
        <v>211</v>
      </c>
      <c r="D249" s="28">
        <f t="shared" si="31"/>
        <v>12</v>
      </c>
      <c r="E249" s="33" t="s">
        <v>37</v>
      </c>
      <c r="F249" s="30">
        <f t="shared" si="34"/>
        <v>2400</v>
      </c>
      <c r="G249" s="32">
        <v>1</v>
      </c>
      <c r="H249" s="31">
        <v>200</v>
      </c>
      <c r="I249" s="32">
        <v>1</v>
      </c>
      <c r="J249" s="31">
        <v>200</v>
      </c>
      <c r="K249" s="32">
        <v>1</v>
      </c>
      <c r="L249" s="31">
        <v>200</v>
      </c>
      <c r="M249" s="32">
        <v>1</v>
      </c>
      <c r="N249" s="31">
        <v>200</v>
      </c>
      <c r="O249" s="32">
        <v>1</v>
      </c>
      <c r="P249" s="31">
        <v>200</v>
      </c>
      <c r="Q249" s="32">
        <v>1</v>
      </c>
      <c r="R249" s="31">
        <v>200</v>
      </c>
      <c r="S249" s="32">
        <v>1</v>
      </c>
      <c r="T249" s="31">
        <v>200</v>
      </c>
      <c r="U249" s="32">
        <v>1</v>
      </c>
      <c r="V249" s="31">
        <v>200</v>
      </c>
      <c r="W249" s="32">
        <v>1</v>
      </c>
      <c r="X249" s="31">
        <v>200</v>
      </c>
      <c r="Y249" s="32">
        <v>1</v>
      </c>
      <c r="Z249" s="31">
        <v>200</v>
      </c>
      <c r="AA249" s="32">
        <v>1</v>
      </c>
      <c r="AB249" s="31">
        <v>200</v>
      </c>
      <c r="AC249" s="32">
        <v>1</v>
      </c>
      <c r="AD249" s="31">
        <v>200</v>
      </c>
      <c r="AE249" s="18"/>
    </row>
    <row r="250" spans="2:31" ht="13.5" customHeight="1" x14ac:dyDescent="0.2">
      <c r="B250" s="24"/>
      <c r="C250" s="101" t="s">
        <v>212</v>
      </c>
      <c r="D250" s="28">
        <f t="shared" si="31"/>
        <v>12</v>
      </c>
      <c r="E250" s="33" t="s">
        <v>37</v>
      </c>
      <c r="F250" s="30">
        <f t="shared" si="34"/>
        <v>4800</v>
      </c>
      <c r="G250" s="32">
        <v>1</v>
      </c>
      <c r="H250" s="31">
        <v>400</v>
      </c>
      <c r="I250" s="32">
        <v>1</v>
      </c>
      <c r="J250" s="31">
        <v>400</v>
      </c>
      <c r="K250" s="32">
        <v>1</v>
      </c>
      <c r="L250" s="31">
        <v>400</v>
      </c>
      <c r="M250" s="32">
        <v>1</v>
      </c>
      <c r="N250" s="31">
        <v>400</v>
      </c>
      <c r="O250" s="32">
        <v>1</v>
      </c>
      <c r="P250" s="31">
        <v>400</v>
      </c>
      <c r="Q250" s="32">
        <v>1</v>
      </c>
      <c r="R250" s="31">
        <v>400</v>
      </c>
      <c r="S250" s="32">
        <v>1</v>
      </c>
      <c r="T250" s="31">
        <v>400</v>
      </c>
      <c r="U250" s="32">
        <v>1</v>
      </c>
      <c r="V250" s="31">
        <v>400</v>
      </c>
      <c r="W250" s="32">
        <v>1</v>
      </c>
      <c r="X250" s="31">
        <v>400</v>
      </c>
      <c r="Y250" s="32">
        <v>1</v>
      </c>
      <c r="Z250" s="31">
        <v>400</v>
      </c>
      <c r="AA250" s="32">
        <v>1</v>
      </c>
      <c r="AB250" s="31">
        <v>400</v>
      </c>
      <c r="AC250" s="32">
        <v>1</v>
      </c>
      <c r="AD250" s="31">
        <v>400</v>
      </c>
      <c r="AE250" s="18"/>
    </row>
    <row r="251" spans="2:31" ht="12.75" customHeight="1" x14ac:dyDescent="0.2">
      <c r="B251" s="24"/>
      <c r="C251" s="101" t="s">
        <v>213</v>
      </c>
      <c r="D251" s="28">
        <f t="shared" si="31"/>
        <v>12</v>
      </c>
      <c r="E251" s="33" t="s">
        <v>160</v>
      </c>
      <c r="F251" s="30">
        <f t="shared" si="34"/>
        <v>4800</v>
      </c>
      <c r="G251" s="32">
        <v>1</v>
      </c>
      <c r="H251" s="31">
        <v>400</v>
      </c>
      <c r="I251" s="32">
        <v>1</v>
      </c>
      <c r="J251" s="31">
        <v>400</v>
      </c>
      <c r="K251" s="32">
        <v>1</v>
      </c>
      <c r="L251" s="31">
        <v>400</v>
      </c>
      <c r="M251" s="32">
        <v>1</v>
      </c>
      <c r="N251" s="31">
        <v>400</v>
      </c>
      <c r="O251" s="32">
        <v>1</v>
      </c>
      <c r="P251" s="31">
        <v>400</v>
      </c>
      <c r="Q251" s="32">
        <v>1</v>
      </c>
      <c r="R251" s="31">
        <v>400</v>
      </c>
      <c r="S251" s="32">
        <v>1</v>
      </c>
      <c r="T251" s="31">
        <v>400</v>
      </c>
      <c r="U251" s="32">
        <v>1</v>
      </c>
      <c r="V251" s="31">
        <v>400</v>
      </c>
      <c r="W251" s="32">
        <v>1</v>
      </c>
      <c r="X251" s="31">
        <v>400</v>
      </c>
      <c r="Y251" s="32">
        <v>1</v>
      </c>
      <c r="Z251" s="31">
        <v>400</v>
      </c>
      <c r="AA251" s="32">
        <v>1</v>
      </c>
      <c r="AB251" s="31">
        <v>400</v>
      </c>
      <c r="AC251" s="32">
        <v>1</v>
      </c>
      <c r="AD251" s="31">
        <v>400</v>
      </c>
      <c r="AE251" s="18"/>
    </row>
    <row r="252" spans="2:31" ht="14.25" customHeight="1" x14ac:dyDescent="0.2">
      <c r="B252" s="24"/>
      <c r="C252" s="101" t="s">
        <v>214</v>
      </c>
      <c r="D252" s="34">
        <f t="shared" si="31"/>
        <v>12</v>
      </c>
      <c r="E252" s="33" t="s">
        <v>37</v>
      </c>
      <c r="F252" s="37">
        <f t="shared" si="34"/>
        <v>2400</v>
      </c>
      <c r="G252" s="44">
        <v>1</v>
      </c>
      <c r="H252" s="38">
        <v>200</v>
      </c>
      <c r="I252" s="44">
        <v>1</v>
      </c>
      <c r="J252" s="38">
        <v>200</v>
      </c>
      <c r="K252" s="44">
        <v>1</v>
      </c>
      <c r="L252" s="38">
        <v>200</v>
      </c>
      <c r="M252" s="44">
        <v>1</v>
      </c>
      <c r="N252" s="38">
        <v>200</v>
      </c>
      <c r="O252" s="44">
        <v>1</v>
      </c>
      <c r="P252" s="38">
        <v>200</v>
      </c>
      <c r="Q252" s="44">
        <v>1</v>
      </c>
      <c r="R252" s="38">
        <v>200</v>
      </c>
      <c r="S252" s="44">
        <v>1</v>
      </c>
      <c r="T252" s="38">
        <v>200</v>
      </c>
      <c r="U252" s="44">
        <v>1</v>
      </c>
      <c r="V252" s="38">
        <v>200</v>
      </c>
      <c r="W252" s="44">
        <v>1</v>
      </c>
      <c r="X252" s="38">
        <v>200</v>
      </c>
      <c r="Y252" s="44">
        <v>1</v>
      </c>
      <c r="Z252" s="38">
        <v>200</v>
      </c>
      <c r="AA252" s="44">
        <v>1</v>
      </c>
      <c r="AB252" s="38">
        <v>200</v>
      </c>
      <c r="AC252" s="44">
        <v>1</v>
      </c>
      <c r="AD252" s="38">
        <v>200</v>
      </c>
      <c r="AE252" s="18"/>
    </row>
    <row r="253" spans="2:31" ht="12.75" customHeight="1" x14ac:dyDescent="0.2">
      <c r="B253" s="24"/>
      <c r="C253" s="101" t="s">
        <v>215</v>
      </c>
      <c r="D253" s="28">
        <f t="shared" si="31"/>
        <v>12</v>
      </c>
      <c r="E253" s="33" t="s">
        <v>37</v>
      </c>
      <c r="F253" s="30">
        <f t="shared" si="34"/>
        <v>1200</v>
      </c>
      <c r="G253" s="32">
        <v>1</v>
      </c>
      <c r="H253" s="31">
        <v>100</v>
      </c>
      <c r="I253" s="32">
        <v>1</v>
      </c>
      <c r="J253" s="31">
        <v>100</v>
      </c>
      <c r="K253" s="32">
        <v>1</v>
      </c>
      <c r="L253" s="31">
        <v>100</v>
      </c>
      <c r="M253" s="32">
        <v>1</v>
      </c>
      <c r="N253" s="31">
        <v>100</v>
      </c>
      <c r="O253" s="32">
        <v>1</v>
      </c>
      <c r="P253" s="31">
        <v>100</v>
      </c>
      <c r="Q253" s="32">
        <v>1</v>
      </c>
      <c r="R253" s="31">
        <v>100</v>
      </c>
      <c r="S253" s="32">
        <v>1</v>
      </c>
      <c r="T253" s="31">
        <v>100</v>
      </c>
      <c r="U253" s="32">
        <v>1</v>
      </c>
      <c r="V253" s="31">
        <v>100</v>
      </c>
      <c r="W253" s="32">
        <v>1</v>
      </c>
      <c r="X253" s="31">
        <v>100</v>
      </c>
      <c r="Y253" s="32">
        <v>1</v>
      </c>
      <c r="Z253" s="31">
        <v>100</v>
      </c>
      <c r="AA253" s="32">
        <v>1</v>
      </c>
      <c r="AB253" s="31">
        <v>100</v>
      </c>
      <c r="AC253" s="32">
        <v>1</v>
      </c>
      <c r="AD253" s="31">
        <v>100</v>
      </c>
      <c r="AE253" s="18"/>
    </row>
    <row r="254" spans="2:31" ht="12.75" customHeight="1" x14ac:dyDescent="0.2">
      <c r="B254" s="24"/>
      <c r="C254" s="101" t="s">
        <v>216</v>
      </c>
      <c r="D254" s="28">
        <f t="shared" si="31"/>
        <v>12</v>
      </c>
      <c r="E254" s="33" t="s">
        <v>37</v>
      </c>
      <c r="F254" s="30">
        <f t="shared" si="34"/>
        <v>1200</v>
      </c>
      <c r="G254" s="32">
        <v>1</v>
      </c>
      <c r="H254" s="31">
        <v>100</v>
      </c>
      <c r="I254" s="32">
        <v>1</v>
      </c>
      <c r="J254" s="31">
        <v>100</v>
      </c>
      <c r="K254" s="32">
        <v>1</v>
      </c>
      <c r="L254" s="31">
        <v>100</v>
      </c>
      <c r="M254" s="32">
        <v>1</v>
      </c>
      <c r="N254" s="31">
        <v>100</v>
      </c>
      <c r="O254" s="32">
        <v>1</v>
      </c>
      <c r="P254" s="31">
        <v>100</v>
      </c>
      <c r="Q254" s="32">
        <v>1</v>
      </c>
      <c r="R254" s="31">
        <v>100</v>
      </c>
      <c r="S254" s="32">
        <v>1</v>
      </c>
      <c r="T254" s="31">
        <v>100</v>
      </c>
      <c r="U254" s="32">
        <v>1</v>
      </c>
      <c r="V254" s="31">
        <v>100</v>
      </c>
      <c r="W254" s="32">
        <v>1</v>
      </c>
      <c r="X254" s="31">
        <v>100</v>
      </c>
      <c r="Y254" s="32">
        <v>1</v>
      </c>
      <c r="Z254" s="31">
        <v>100</v>
      </c>
      <c r="AA254" s="32">
        <v>1</v>
      </c>
      <c r="AB254" s="31">
        <v>100</v>
      </c>
      <c r="AC254" s="32">
        <v>1</v>
      </c>
      <c r="AD254" s="31">
        <v>100</v>
      </c>
      <c r="AE254" s="18"/>
    </row>
    <row r="255" spans="2:31" ht="13.5" customHeight="1" x14ac:dyDescent="0.2">
      <c r="B255" s="24"/>
      <c r="C255" s="101" t="s">
        <v>217</v>
      </c>
      <c r="D255" s="28">
        <f t="shared" si="31"/>
        <v>12</v>
      </c>
      <c r="E255" s="33" t="s">
        <v>37</v>
      </c>
      <c r="F255" s="30">
        <f t="shared" si="34"/>
        <v>1200</v>
      </c>
      <c r="G255" s="32">
        <v>1</v>
      </c>
      <c r="H255" s="31">
        <v>100</v>
      </c>
      <c r="I255" s="32">
        <v>1</v>
      </c>
      <c r="J255" s="31">
        <v>100</v>
      </c>
      <c r="K255" s="32">
        <v>1</v>
      </c>
      <c r="L255" s="31">
        <v>100</v>
      </c>
      <c r="M255" s="32">
        <v>1</v>
      </c>
      <c r="N255" s="31">
        <v>100</v>
      </c>
      <c r="O255" s="32">
        <v>1</v>
      </c>
      <c r="P255" s="31">
        <v>100</v>
      </c>
      <c r="Q255" s="32">
        <v>1</v>
      </c>
      <c r="R255" s="31">
        <v>100</v>
      </c>
      <c r="S255" s="32">
        <v>1</v>
      </c>
      <c r="T255" s="31">
        <v>100</v>
      </c>
      <c r="U255" s="32">
        <v>1</v>
      </c>
      <c r="V255" s="31">
        <v>100</v>
      </c>
      <c r="W255" s="32">
        <v>1</v>
      </c>
      <c r="X255" s="31">
        <v>100</v>
      </c>
      <c r="Y255" s="32">
        <v>1</v>
      </c>
      <c r="Z255" s="31">
        <v>100</v>
      </c>
      <c r="AA255" s="32">
        <v>1</v>
      </c>
      <c r="AB255" s="31">
        <v>100</v>
      </c>
      <c r="AC255" s="32">
        <v>1</v>
      </c>
      <c r="AD255" s="31">
        <v>100</v>
      </c>
      <c r="AE255" s="18"/>
    </row>
    <row r="256" spans="2:31" ht="13.5" customHeight="1" x14ac:dyDescent="0.2">
      <c r="B256" s="24"/>
      <c r="C256" s="101" t="s">
        <v>209</v>
      </c>
      <c r="D256" s="28">
        <f t="shared" si="31"/>
        <v>12</v>
      </c>
      <c r="E256" s="33" t="s">
        <v>160</v>
      </c>
      <c r="F256" s="30">
        <f t="shared" si="34"/>
        <v>24000</v>
      </c>
      <c r="G256" s="32">
        <v>1</v>
      </c>
      <c r="H256" s="31">
        <v>2000</v>
      </c>
      <c r="I256" s="32">
        <v>1</v>
      </c>
      <c r="J256" s="31">
        <v>2000</v>
      </c>
      <c r="K256" s="32">
        <v>1</v>
      </c>
      <c r="L256" s="31">
        <v>2000</v>
      </c>
      <c r="M256" s="32">
        <v>1</v>
      </c>
      <c r="N256" s="31">
        <v>2000</v>
      </c>
      <c r="O256" s="32">
        <v>1</v>
      </c>
      <c r="P256" s="31">
        <v>2000</v>
      </c>
      <c r="Q256" s="32">
        <v>1</v>
      </c>
      <c r="R256" s="31">
        <v>2000</v>
      </c>
      <c r="S256" s="32">
        <v>1</v>
      </c>
      <c r="T256" s="31">
        <v>2000</v>
      </c>
      <c r="U256" s="32">
        <v>1</v>
      </c>
      <c r="V256" s="31">
        <v>2000</v>
      </c>
      <c r="W256" s="32">
        <v>1</v>
      </c>
      <c r="X256" s="31">
        <v>2000</v>
      </c>
      <c r="Y256" s="32">
        <v>1</v>
      </c>
      <c r="Z256" s="31">
        <v>2000</v>
      </c>
      <c r="AA256" s="32">
        <v>1</v>
      </c>
      <c r="AB256" s="31">
        <v>2000</v>
      </c>
      <c r="AC256" s="32">
        <v>1</v>
      </c>
      <c r="AD256" s="31">
        <v>2000</v>
      </c>
      <c r="AE256" s="18"/>
    </row>
    <row r="257" spans="2:31" ht="12.75" customHeight="1" x14ac:dyDescent="0.2">
      <c r="B257" s="24"/>
      <c r="C257" s="101" t="s">
        <v>218</v>
      </c>
      <c r="D257" s="28">
        <f t="shared" si="31"/>
        <v>12</v>
      </c>
      <c r="E257" s="33" t="s">
        <v>37</v>
      </c>
      <c r="F257" s="30">
        <f t="shared" si="34"/>
        <v>10728</v>
      </c>
      <c r="G257" s="32">
        <v>1</v>
      </c>
      <c r="H257" s="31">
        <v>894</v>
      </c>
      <c r="I257" s="32">
        <v>1</v>
      </c>
      <c r="J257" s="31">
        <v>894</v>
      </c>
      <c r="K257" s="32">
        <v>1</v>
      </c>
      <c r="L257" s="31">
        <v>894</v>
      </c>
      <c r="M257" s="32">
        <v>1</v>
      </c>
      <c r="N257" s="31">
        <v>894</v>
      </c>
      <c r="O257" s="32">
        <v>1</v>
      </c>
      <c r="P257" s="31">
        <v>894</v>
      </c>
      <c r="Q257" s="32">
        <v>1</v>
      </c>
      <c r="R257" s="31">
        <v>894</v>
      </c>
      <c r="S257" s="32">
        <v>1</v>
      </c>
      <c r="T257" s="31">
        <v>894</v>
      </c>
      <c r="U257" s="32">
        <v>1</v>
      </c>
      <c r="V257" s="31">
        <v>894</v>
      </c>
      <c r="W257" s="32">
        <v>1</v>
      </c>
      <c r="X257" s="31">
        <v>894</v>
      </c>
      <c r="Y257" s="32">
        <v>1</v>
      </c>
      <c r="Z257" s="31">
        <v>894</v>
      </c>
      <c r="AA257" s="32">
        <v>1</v>
      </c>
      <c r="AB257" s="31">
        <v>894</v>
      </c>
      <c r="AC257" s="32">
        <v>1</v>
      </c>
      <c r="AD257" s="31">
        <v>894</v>
      </c>
      <c r="AE257" s="18"/>
    </row>
    <row r="258" spans="2:31" ht="14.25" customHeight="1" x14ac:dyDescent="0.2">
      <c r="B258" s="24">
        <v>358</v>
      </c>
      <c r="C258" s="20" t="s">
        <v>219</v>
      </c>
      <c r="D258" s="28"/>
      <c r="E258" s="19"/>
      <c r="F258" s="61">
        <f>F259</f>
        <v>1050.5999999999999</v>
      </c>
      <c r="G258" s="39" t="s">
        <v>67</v>
      </c>
      <c r="H258" s="26">
        <f>H259</f>
        <v>0</v>
      </c>
      <c r="I258" s="39" t="s">
        <v>67</v>
      </c>
      <c r="J258" s="26">
        <f>J259</f>
        <v>350.2</v>
      </c>
      <c r="K258" s="39" t="s">
        <v>67</v>
      </c>
      <c r="L258" s="26">
        <f>L259</f>
        <v>0</v>
      </c>
      <c r="M258" s="39"/>
      <c r="N258" s="26">
        <f>N259</f>
        <v>0</v>
      </c>
      <c r="O258" s="39" t="s">
        <v>67</v>
      </c>
      <c r="P258" s="26">
        <f>P259</f>
        <v>350.2</v>
      </c>
      <c r="Q258" s="39" t="s">
        <v>67</v>
      </c>
      <c r="R258" s="26">
        <f>R259</f>
        <v>0</v>
      </c>
      <c r="S258" s="39" t="s">
        <v>67</v>
      </c>
      <c r="T258" s="26">
        <f>T259</f>
        <v>0</v>
      </c>
      <c r="U258" s="39" t="s">
        <v>67</v>
      </c>
      <c r="V258" s="26">
        <f>V259</f>
        <v>0</v>
      </c>
      <c r="W258" s="39" t="s">
        <v>67</v>
      </c>
      <c r="X258" s="26">
        <f>X259</f>
        <v>350.2</v>
      </c>
      <c r="Y258" s="39" t="s">
        <v>67</v>
      </c>
      <c r="Z258" s="26">
        <f>Z259</f>
        <v>0</v>
      </c>
      <c r="AA258" s="39" t="s">
        <v>67</v>
      </c>
      <c r="AB258" s="26">
        <f>AB259</f>
        <v>0</v>
      </c>
      <c r="AC258" s="39" t="s">
        <v>67</v>
      </c>
      <c r="AD258" s="26">
        <f>AD259</f>
        <v>0</v>
      </c>
      <c r="AE258" s="18"/>
    </row>
    <row r="259" spans="2:31" ht="13.5" customHeight="1" x14ac:dyDescent="0.2">
      <c r="B259" s="24"/>
      <c r="C259" s="101" t="s">
        <v>220</v>
      </c>
      <c r="D259" s="28">
        <f t="shared" si="31"/>
        <v>3</v>
      </c>
      <c r="E259" s="33" t="s">
        <v>160</v>
      </c>
      <c r="F259" s="30">
        <f>SUM(H259,J259,L259,N259,P259,R259,T259,V259,X259,Z259,AB259,AD259)</f>
        <v>1050.5999999999999</v>
      </c>
      <c r="G259" s="32">
        <v>0</v>
      </c>
      <c r="H259" s="57">
        <v>0</v>
      </c>
      <c r="I259" s="32">
        <v>1</v>
      </c>
      <c r="J259" s="57">
        <v>350.2</v>
      </c>
      <c r="K259" s="32">
        <v>0</v>
      </c>
      <c r="L259" s="57">
        <v>0</v>
      </c>
      <c r="M259" s="32">
        <v>0</v>
      </c>
      <c r="N259" s="57">
        <v>0</v>
      </c>
      <c r="O259" s="32">
        <v>1</v>
      </c>
      <c r="P259" s="57">
        <v>350.2</v>
      </c>
      <c r="Q259" s="32">
        <v>0</v>
      </c>
      <c r="R259" s="57">
        <v>0</v>
      </c>
      <c r="S259" s="32">
        <v>0</v>
      </c>
      <c r="T259" s="57">
        <v>0</v>
      </c>
      <c r="U259" s="32">
        <v>0</v>
      </c>
      <c r="V259" s="57">
        <v>0</v>
      </c>
      <c r="W259" s="32">
        <v>1</v>
      </c>
      <c r="X259" s="57">
        <v>350.2</v>
      </c>
      <c r="Y259" s="32">
        <v>0</v>
      </c>
      <c r="Z259" s="57">
        <v>0</v>
      </c>
      <c r="AA259" s="32">
        <v>0</v>
      </c>
      <c r="AB259" s="57">
        <v>0</v>
      </c>
      <c r="AC259" s="32">
        <v>0</v>
      </c>
      <c r="AD259" s="57">
        <v>0</v>
      </c>
      <c r="AE259" s="18"/>
    </row>
    <row r="260" spans="2:31" ht="12" customHeight="1" x14ac:dyDescent="0.2">
      <c r="B260" s="24">
        <v>359</v>
      </c>
      <c r="C260" s="20" t="s">
        <v>221</v>
      </c>
      <c r="D260" s="28"/>
      <c r="E260" s="19"/>
      <c r="F260" s="25">
        <f>F261</f>
        <v>3151.8000000000006</v>
      </c>
      <c r="G260" s="39"/>
      <c r="H260" s="26">
        <f>H261</f>
        <v>262.64999999999998</v>
      </c>
      <c r="I260" s="39"/>
      <c r="J260" s="26">
        <f>J261</f>
        <v>262.64999999999998</v>
      </c>
      <c r="K260" s="39"/>
      <c r="L260" s="26">
        <f>L261</f>
        <v>262.64999999999998</v>
      </c>
      <c r="M260" s="39"/>
      <c r="N260" s="26">
        <f>N261</f>
        <v>262.64999999999998</v>
      </c>
      <c r="O260" s="39"/>
      <c r="P260" s="26">
        <f>P261</f>
        <v>262.64999999999998</v>
      </c>
      <c r="Q260" s="39" t="s">
        <v>67</v>
      </c>
      <c r="R260" s="26">
        <f>R261</f>
        <v>262.64999999999998</v>
      </c>
      <c r="S260" s="39"/>
      <c r="T260" s="26">
        <f>T261</f>
        <v>262.64999999999998</v>
      </c>
      <c r="U260" s="39"/>
      <c r="V260" s="26">
        <f>V261</f>
        <v>262.64999999999998</v>
      </c>
      <c r="W260" s="39"/>
      <c r="X260" s="26">
        <f>X261</f>
        <v>262.64999999999998</v>
      </c>
      <c r="Y260" s="39"/>
      <c r="Z260" s="26">
        <f>Z261</f>
        <v>262.64999999999998</v>
      </c>
      <c r="AA260" s="39"/>
      <c r="AB260" s="26">
        <f>AB261</f>
        <v>262.64999999999998</v>
      </c>
      <c r="AC260" s="39"/>
      <c r="AD260" s="26">
        <f>AD261</f>
        <v>262.64999999999998</v>
      </c>
      <c r="AE260" s="18"/>
    </row>
    <row r="261" spans="2:31" ht="13.5" customHeight="1" x14ac:dyDescent="0.2">
      <c r="B261" s="24"/>
      <c r="C261" s="101" t="s">
        <v>222</v>
      </c>
      <c r="D261" s="28">
        <f t="shared" si="31"/>
        <v>12</v>
      </c>
      <c r="E261" s="29"/>
      <c r="F261" s="30">
        <f>SUM(H261,J261,L261,N261,P261,R261,T261,V261,X261,Z261,AB261,AD261)</f>
        <v>3151.8000000000006</v>
      </c>
      <c r="G261" s="32">
        <v>1</v>
      </c>
      <c r="H261" s="57">
        <v>262.64999999999998</v>
      </c>
      <c r="I261" s="32">
        <v>1</v>
      </c>
      <c r="J261" s="57">
        <v>262.64999999999998</v>
      </c>
      <c r="K261" s="32">
        <v>1</v>
      </c>
      <c r="L261" s="57">
        <v>262.64999999999998</v>
      </c>
      <c r="M261" s="32">
        <v>1</v>
      </c>
      <c r="N261" s="57">
        <v>262.64999999999998</v>
      </c>
      <c r="O261" s="32">
        <v>1</v>
      </c>
      <c r="P261" s="57">
        <v>262.64999999999998</v>
      </c>
      <c r="Q261" s="32">
        <v>1</v>
      </c>
      <c r="R261" s="57">
        <v>262.64999999999998</v>
      </c>
      <c r="S261" s="32">
        <v>1</v>
      </c>
      <c r="T261" s="57">
        <v>262.64999999999998</v>
      </c>
      <c r="U261" s="32">
        <v>1</v>
      </c>
      <c r="V261" s="57">
        <v>262.64999999999998</v>
      </c>
      <c r="W261" s="32">
        <v>1</v>
      </c>
      <c r="X261" s="57">
        <v>262.64999999999998</v>
      </c>
      <c r="Y261" s="32">
        <v>1</v>
      </c>
      <c r="Z261" s="57">
        <v>262.64999999999998</v>
      </c>
      <c r="AA261" s="32">
        <v>1</v>
      </c>
      <c r="AB261" s="57">
        <v>262.64999999999998</v>
      </c>
      <c r="AC261" s="32">
        <v>1</v>
      </c>
      <c r="AD261" s="57">
        <v>262.64999999999998</v>
      </c>
      <c r="AE261" s="18"/>
    </row>
    <row r="262" spans="2:31" ht="24" customHeight="1" x14ac:dyDescent="0.2">
      <c r="B262" s="19">
        <v>3600</v>
      </c>
      <c r="C262" s="20" t="s">
        <v>223</v>
      </c>
      <c r="D262" s="34"/>
      <c r="E262" s="19"/>
      <c r="F262" s="43">
        <f>SUM(F263,F265)</f>
        <v>263109.36</v>
      </c>
      <c r="G262" s="41" t="s">
        <v>67</v>
      </c>
      <c r="H262" s="42">
        <f>SUM(H263+H265)</f>
        <v>21887.16</v>
      </c>
      <c r="I262" s="41" t="s">
        <v>67</v>
      </c>
      <c r="J262" s="42">
        <f>SUM(J263+J265)</f>
        <v>21887.16</v>
      </c>
      <c r="K262" s="41" t="s">
        <v>67</v>
      </c>
      <c r="L262" s="42">
        <f>SUM(L263+L265)</f>
        <v>22118.880000000001</v>
      </c>
      <c r="M262" s="41"/>
      <c r="N262" s="42">
        <f>SUM(N263+N265)</f>
        <v>21887.16</v>
      </c>
      <c r="O262" s="41"/>
      <c r="P262" s="42">
        <f>SUM(P263+P265)</f>
        <v>21887.16</v>
      </c>
      <c r="Q262" s="41"/>
      <c r="R262" s="42">
        <f>SUM(R263+R265)</f>
        <v>21887.16</v>
      </c>
      <c r="S262" s="41"/>
      <c r="T262" s="42">
        <f>SUM(T263+T265)</f>
        <v>22118.880000000001</v>
      </c>
      <c r="U262" s="41"/>
      <c r="V262" s="42">
        <f>SUM(V263+V265)</f>
        <v>21887.16</v>
      </c>
      <c r="W262" s="41"/>
      <c r="X262" s="42">
        <f>SUM(X263+X265)</f>
        <v>21887.16</v>
      </c>
      <c r="Y262" s="41"/>
      <c r="Z262" s="42">
        <f>SUM(Z263+Z265)</f>
        <v>21887.16</v>
      </c>
      <c r="AA262" s="41"/>
      <c r="AB262" s="42">
        <f>SUM(AB263+AB265)</f>
        <v>21887.16</v>
      </c>
      <c r="AC262" s="41"/>
      <c r="AD262" s="42">
        <f>SUM(AD263+AD265)</f>
        <v>21887.16</v>
      </c>
      <c r="AE262" s="18"/>
    </row>
    <row r="263" spans="2:31" ht="36.75" customHeight="1" x14ac:dyDescent="0.2">
      <c r="B263" s="24">
        <v>361</v>
      </c>
      <c r="C263" s="20" t="s">
        <v>224</v>
      </c>
      <c r="D263" s="28"/>
      <c r="E263" s="19"/>
      <c r="F263" s="25">
        <f>F264</f>
        <v>262645.92</v>
      </c>
      <c r="G263" s="39" t="s">
        <v>67</v>
      </c>
      <c r="H263" s="26">
        <f>H264</f>
        <v>21887.16</v>
      </c>
      <c r="I263" s="39" t="s">
        <v>67</v>
      </c>
      <c r="J263" s="26">
        <f>J264</f>
        <v>21887.16</v>
      </c>
      <c r="K263" s="39" t="s">
        <v>67</v>
      </c>
      <c r="L263" s="26">
        <f>L264</f>
        <v>21887.16</v>
      </c>
      <c r="M263" s="39"/>
      <c r="N263" s="26">
        <f>N264</f>
        <v>21887.16</v>
      </c>
      <c r="O263" s="39"/>
      <c r="P263" s="26">
        <f>P264</f>
        <v>21887.16</v>
      </c>
      <c r="Q263" s="39"/>
      <c r="R263" s="26">
        <f>R264</f>
        <v>21887.16</v>
      </c>
      <c r="S263" s="39"/>
      <c r="T263" s="26">
        <f>T264</f>
        <v>21887.16</v>
      </c>
      <c r="U263" s="39"/>
      <c r="V263" s="26">
        <f>V264</f>
        <v>21887.16</v>
      </c>
      <c r="W263" s="39"/>
      <c r="X263" s="26">
        <f>X264</f>
        <v>21887.16</v>
      </c>
      <c r="Y263" s="39"/>
      <c r="Z263" s="26">
        <f>Z264</f>
        <v>21887.16</v>
      </c>
      <c r="AA263" s="39"/>
      <c r="AB263" s="26">
        <f>AB264</f>
        <v>21887.16</v>
      </c>
      <c r="AC263" s="39"/>
      <c r="AD263" s="26">
        <f>AD264</f>
        <v>21887.16</v>
      </c>
      <c r="AE263" s="18"/>
    </row>
    <row r="264" spans="2:31" ht="24" customHeight="1" x14ac:dyDescent="0.2">
      <c r="B264" s="24"/>
      <c r="C264" s="101" t="s">
        <v>225</v>
      </c>
      <c r="D264" s="28">
        <f t="shared" si="31"/>
        <v>12</v>
      </c>
      <c r="E264" s="33" t="s">
        <v>160</v>
      </c>
      <c r="F264" s="30">
        <f>SUM(H264,J264,L264,N264,P264,R264,T264,V264,X264,Z264,AB264,AD264)</f>
        <v>262645.92</v>
      </c>
      <c r="G264" s="32">
        <v>1</v>
      </c>
      <c r="H264" s="31">
        <v>21887.16</v>
      </c>
      <c r="I264" s="32">
        <v>1</v>
      </c>
      <c r="J264" s="31">
        <v>21887.16</v>
      </c>
      <c r="K264" s="32">
        <v>1</v>
      </c>
      <c r="L264" s="31">
        <v>21887.16</v>
      </c>
      <c r="M264" s="32">
        <v>1</v>
      </c>
      <c r="N264" s="31">
        <v>21887.16</v>
      </c>
      <c r="O264" s="32">
        <v>1</v>
      </c>
      <c r="P264" s="31">
        <v>21887.16</v>
      </c>
      <c r="Q264" s="32">
        <v>1</v>
      </c>
      <c r="R264" s="31">
        <v>21887.16</v>
      </c>
      <c r="S264" s="32">
        <v>1</v>
      </c>
      <c r="T264" s="31">
        <v>21887.16</v>
      </c>
      <c r="U264" s="32">
        <v>1</v>
      </c>
      <c r="V264" s="31">
        <v>21887.16</v>
      </c>
      <c r="W264" s="32">
        <v>1</v>
      </c>
      <c r="X264" s="31">
        <v>21887.16</v>
      </c>
      <c r="Y264" s="32">
        <v>1</v>
      </c>
      <c r="Z264" s="31">
        <v>21887.16</v>
      </c>
      <c r="AA264" s="32">
        <v>1</v>
      </c>
      <c r="AB264" s="31">
        <v>21887.16</v>
      </c>
      <c r="AC264" s="32">
        <v>1</v>
      </c>
      <c r="AD264" s="31">
        <v>21887.16</v>
      </c>
      <c r="AE264" s="18"/>
    </row>
    <row r="265" spans="2:31" ht="15" customHeight="1" x14ac:dyDescent="0.2">
      <c r="B265" s="24">
        <v>364</v>
      </c>
      <c r="C265" s="20" t="s">
        <v>226</v>
      </c>
      <c r="D265" s="28"/>
      <c r="E265" s="19"/>
      <c r="F265" s="25">
        <f>F266</f>
        <v>463.44</v>
      </c>
      <c r="G265" s="39" t="s">
        <v>67</v>
      </c>
      <c r="H265" s="26">
        <f>H266</f>
        <v>0</v>
      </c>
      <c r="I265" s="39" t="s">
        <v>67</v>
      </c>
      <c r="J265" s="26">
        <f>J266</f>
        <v>0</v>
      </c>
      <c r="K265" s="39" t="s">
        <v>67</v>
      </c>
      <c r="L265" s="26">
        <f>L266</f>
        <v>231.72</v>
      </c>
      <c r="M265" s="39" t="s">
        <v>67</v>
      </c>
      <c r="N265" s="26">
        <f>N266</f>
        <v>0</v>
      </c>
      <c r="O265" s="39" t="s">
        <v>67</v>
      </c>
      <c r="P265" s="26">
        <f>P266</f>
        <v>0</v>
      </c>
      <c r="Q265" s="39" t="s">
        <v>67</v>
      </c>
      <c r="R265" s="26">
        <f>R266</f>
        <v>0</v>
      </c>
      <c r="S265" s="39" t="s">
        <v>67</v>
      </c>
      <c r="T265" s="26">
        <f>T266</f>
        <v>231.72</v>
      </c>
      <c r="U265" s="39" t="s">
        <v>67</v>
      </c>
      <c r="V265" s="26">
        <f>V266</f>
        <v>0</v>
      </c>
      <c r="W265" s="39" t="s">
        <v>67</v>
      </c>
      <c r="X265" s="26">
        <f>X266</f>
        <v>0</v>
      </c>
      <c r="Y265" s="39" t="s">
        <v>67</v>
      </c>
      <c r="Z265" s="26">
        <f>Z266</f>
        <v>0</v>
      </c>
      <c r="AA265" s="39" t="s">
        <v>67</v>
      </c>
      <c r="AB265" s="26">
        <f>AB266</f>
        <v>0</v>
      </c>
      <c r="AC265" s="39"/>
      <c r="AD265" s="26">
        <f>AD266</f>
        <v>0</v>
      </c>
      <c r="AE265" s="18"/>
    </row>
    <row r="266" spans="2:31" ht="25.5" customHeight="1" x14ac:dyDescent="0.2">
      <c r="B266" s="24"/>
      <c r="C266" s="101" t="s">
        <v>227</v>
      </c>
      <c r="D266" s="28">
        <f t="shared" si="31"/>
        <v>4</v>
      </c>
      <c r="E266" s="29" t="s">
        <v>352</v>
      </c>
      <c r="F266" s="30">
        <f>SUM(H266,J266,L266,N266,P266,R266,T266,V266,X266,Z266,AB266,AD266)</f>
        <v>463.44</v>
      </c>
      <c r="G266" s="32">
        <v>0</v>
      </c>
      <c r="H266" s="31">
        <v>0</v>
      </c>
      <c r="I266" s="32">
        <v>0</v>
      </c>
      <c r="J266" s="31">
        <v>0</v>
      </c>
      <c r="K266" s="32">
        <v>2</v>
      </c>
      <c r="L266" s="31">
        <v>231.72</v>
      </c>
      <c r="M266" s="32">
        <v>0</v>
      </c>
      <c r="N266" s="31">
        <v>0</v>
      </c>
      <c r="O266" s="32">
        <v>0</v>
      </c>
      <c r="P266" s="31">
        <v>0</v>
      </c>
      <c r="Q266" s="32">
        <v>0</v>
      </c>
      <c r="R266" s="31">
        <v>0</v>
      </c>
      <c r="S266" s="32">
        <v>2</v>
      </c>
      <c r="T266" s="31">
        <v>231.72</v>
      </c>
      <c r="U266" s="32">
        <v>0</v>
      </c>
      <c r="V266" s="31">
        <v>0</v>
      </c>
      <c r="W266" s="32">
        <v>0</v>
      </c>
      <c r="X266" s="31">
        <v>0</v>
      </c>
      <c r="Y266" s="32">
        <v>0</v>
      </c>
      <c r="Z266" s="31">
        <v>0</v>
      </c>
      <c r="AA266" s="32">
        <v>0</v>
      </c>
      <c r="AB266" s="31">
        <v>0</v>
      </c>
      <c r="AC266" s="32">
        <v>0</v>
      </c>
      <c r="AD266" s="31">
        <v>0</v>
      </c>
      <c r="AE266" s="18"/>
    </row>
    <row r="267" spans="2:31" ht="15" customHeight="1" x14ac:dyDescent="0.2">
      <c r="B267" s="19">
        <v>3700</v>
      </c>
      <c r="C267" s="20" t="s">
        <v>228</v>
      </c>
      <c r="D267" s="34"/>
      <c r="E267" s="19"/>
      <c r="F267" s="43">
        <f>SUM(F268,F270,F272,F274)</f>
        <v>395655.75</v>
      </c>
      <c r="G267" s="41" t="s">
        <v>67</v>
      </c>
      <c r="H267" s="43">
        <f>SUM(H268+H270+H272+H274)</f>
        <v>32904.639999999999</v>
      </c>
      <c r="I267" s="41" t="s">
        <v>67</v>
      </c>
      <c r="J267" s="43">
        <f>SUM(J268+J270+J272+J274)</f>
        <v>33104.639999999999</v>
      </c>
      <c r="K267" s="41"/>
      <c r="L267" s="43">
        <f>SUM(L268+L270+L272+L274)</f>
        <v>32904.639999999999</v>
      </c>
      <c r="M267" s="41"/>
      <c r="N267" s="43">
        <f>SUM(N268+N270+N272+N274)</f>
        <v>32904.639999999999</v>
      </c>
      <c r="O267" s="41"/>
      <c r="P267" s="43">
        <f>SUM(P268+P270+P272+P274)</f>
        <v>33104.639999999999</v>
      </c>
      <c r="Q267" s="41"/>
      <c r="R267" s="43">
        <f>SUM(R268+R270+R272+R274)</f>
        <v>32904.65</v>
      </c>
      <c r="S267" s="41"/>
      <c r="T267" s="43">
        <f>SUM(T268+T270+T272+T274)</f>
        <v>32904.65</v>
      </c>
      <c r="U267" s="41"/>
      <c r="V267" s="43">
        <f>SUM(V268+V270+V272+V274)</f>
        <v>33104.65</v>
      </c>
      <c r="W267" s="41"/>
      <c r="X267" s="43">
        <f>SUM(X268+X270+X272+X274)</f>
        <v>32904.65</v>
      </c>
      <c r="Y267" s="41"/>
      <c r="Z267" s="43">
        <f>SUM(Z268+Z270+Z272+Z274)</f>
        <v>32904.65</v>
      </c>
      <c r="AA267" s="41"/>
      <c r="AB267" s="43">
        <f>SUM(AB268+AB270+AB272+AB274)</f>
        <v>32904.65</v>
      </c>
      <c r="AC267" s="41"/>
      <c r="AD267" s="43">
        <f>SUM(AD268+AD270+AD272+AD274)</f>
        <v>33104.65</v>
      </c>
      <c r="AE267" s="18"/>
    </row>
    <row r="268" spans="2:31" ht="15" customHeight="1" x14ac:dyDescent="0.2">
      <c r="B268" s="24">
        <v>371</v>
      </c>
      <c r="C268" s="20" t="s">
        <v>229</v>
      </c>
      <c r="D268" s="28"/>
      <c r="E268" s="19"/>
      <c r="F268" s="25">
        <f>F269</f>
        <v>95089.680000000008</v>
      </c>
      <c r="G268" s="39" t="s">
        <v>67</v>
      </c>
      <c r="H268" s="26">
        <f>H269</f>
        <v>7924.14</v>
      </c>
      <c r="I268" s="39" t="s">
        <v>67</v>
      </c>
      <c r="J268" s="26">
        <f>J269</f>
        <v>7924.14</v>
      </c>
      <c r="K268" s="39"/>
      <c r="L268" s="26">
        <f>L269</f>
        <v>7924.14</v>
      </c>
      <c r="M268" s="39"/>
      <c r="N268" s="26">
        <f>N269</f>
        <v>7924.14</v>
      </c>
      <c r="O268" s="39"/>
      <c r="P268" s="26">
        <f>P269</f>
        <v>7924.14</v>
      </c>
      <c r="Q268" s="39"/>
      <c r="R268" s="26">
        <f>R269</f>
        <v>7924.14</v>
      </c>
      <c r="S268" s="39"/>
      <c r="T268" s="26">
        <f>T269</f>
        <v>7924.14</v>
      </c>
      <c r="U268" s="39"/>
      <c r="V268" s="26">
        <f>V269</f>
        <v>7924.14</v>
      </c>
      <c r="W268" s="39"/>
      <c r="X268" s="26">
        <f>X269</f>
        <v>7924.14</v>
      </c>
      <c r="Y268" s="39"/>
      <c r="Z268" s="26">
        <f>Z269</f>
        <v>7924.14</v>
      </c>
      <c r="AA268" s="39"/>
      <c r="AB268" s="26">
        <f>AB269</f>
        <v>7924.14</v>
      </c>
      <c r="AC268" s="39"/>
      <c r="AD268" s="26">
        <f>AD269</f>
        <v>7924.14</v>
      </c>
      <c r="AE268" s="18"/>
    </row>
    <row r="269" spans="2:31" ht="21.75" customHeight="1" x14ac:dyDescent="0.2">
      <c r="B269" s="24"/>
      <c r="C269" s="101" t="s">
        <v>230</v>
      </c>
      <c r="D269" s="28">
        <f t="shared" ref="D269:D313" si="35">G269+I269+K269+M269+O269+Q269+S269+U269+W269+Y269+AA269+AC269</f>
        <v>24</v>
      </c>
      <c r="E269" s="33" t="s">
        <v>353</v>
      </c>
      <c r="F269" s="30">
        <f>SUM(H269,J269,L269,N269,P269,R269,T269,V269,X269,Z269,AB269,AD269)</f>
        <v>95089.680000000008</v>
      </c>
      <c r="G269" s="32">
        <v>2</v>
      </c>
      <c r="H269" s="31">
        <v>7924.14</v>
      </c>
      <c r="I269" s="32">
        <v>2</v>
      </c>
      <c r="J269" s="31">
        <v>7924.14</v>
      </c>
      <c r="K269" s="32">
        <v>2</v>
      </c>
      <c r="L269" s="31">
        <v>7924.14</v>
      </c>
      <c r="M269" s="32">
        <v>2</v>
      </c>
      <c r="N269" s="31">
        <v>7924.14</v>
      </c>
      <c r="O269" s="32">
        <v>2</v>
      </c>
      <c r="P269" s="31">
        <v>7924.14</v>
      </c>
      <c r="Q269" s="32">
        <v>2</v>
      </c>
      <c r="R269" s="31">
        <v>7924.14</v>
      </c>
      <c r="S269" s="32">
        <v>2</v>
      </c>
      <c r="T269" s="31">
        <v>7924.14</v>
      </c>
      <c r="U269" s="32">
        <v>2</v>
      </c>
      <c r="V269" s="31">
        <v>7924.14</v>
      </c>
      <c r="W269" s="32">
        <v>2</v>
      </c>
      <c r="X269" s="31">
        <v>7924.14</v>
      </c>
      <c r="Y269" s="32">
        <v>2</v>
      </c>
      <c r="Z269" s="31">
        <v>7924.14</v>
      </c>
      <c r="AA269" s="32">
        <v>2</v>
      </c>
      <c r="AB269" s="31">
        <v>7924.14</v>
      </c>
      <c r="AC269" s="32">
        <v>2</v>
      </c>
      <c r="AD269" s="31">
        <v>7924.14</v>
      </c>
      <c r="AE269" s="18"/>
    </row>
    <row r="270" spans="2:31" ht="15.75" customHeight="1" x14ac:dyDescent="0.2">
      <c r="B270" s="24">
        <v>372</v>
      </c>
      <c r="C270" s="20" t="s">
        <v>231</v>
      </c>
      <c r="D270" s="28"/>
      <c r="E270" s="19"/>
      <c r="F270" s="25">
        <f>F271</f>
        <v>23322.549999999996</v>
      </c>
      <c r="G270" s="39" t="s">
        <v>67</v>
      </c>
      <c r="H270" s="26">
        <f>H271</f>
        <v>1943.54</v>
      </c>
      <c r="I270" s="39" t="s">
        <v>67</v>
      </c>
      <c r="J270" s="26">
        <f>J271</f>
        <v>1943.54</v>
      </c>
      <c r="K270" s="39" t="s">
        <v>67</v>
      </c>
      <c r="L270" s="26">
        <f>L271</f>
        <v>1943.54</v>
      </c>
      <c r="M270" s="39" t="s">
        <v>67</v>
      </c>
      <c r="N270" s="26">
        <f>N271</f>
        <v>1943.54</v>
      </c>
      <c r="O270" s="39" t="s">
        <v>67</v>
      </c>
      <c r="P270" s="26">
        <f>P271</f>
        <v>1943.54</v>
      </c>
      <c r="Q270" s="39" t="s">
        <v>67</v>
      </c>
      <c r="R270" s="26">
        <f>R271</f>
        <v>1943.55</v>
      </c>
      <c r="S270" s="39" t="s">
        <v>67</v>
      </c>
      <c r="T270" s="26">
        <f>T271</f>
        <v>1943.55</v>
      </c>
      <c r="U270" s="39" t="s">
        <v>67</v>
      </c>
      <c r="V270" s="26">
        <f>V271</f>
        <v>1943.55</v>
      </c>
      <c r="W270" s="39" t="s">
        <v>67</v>
      </c>
      <c r="X270" s="26">
        <f>X271</f>
        <v>1943.55</v>
      </c>
      <c r="Y270" s="39" t="s">
        <v>67</v>
      </c>
      <c r="Z270" s="26">
        <f>Z271</f>
        <v>1943.55</v>
      </c>
      <c r="AA270" s="39" t="s">
        <v>67</v>
      </c>
      <c r="AB270" s="26">
        <f>AB271</f>
        <v>1943.55</v>
      </c>
      <c r="AC270" s="39" t="s">
        <v>67</v>
      </c>
      <c r="AD270" s="26">
        <f>AD271</f>
        <v>1943.55</v>
      </c>
      <c r="AE270" s="18"/>
    </row>
    <row r="271" spans="2:31" ht="24" customHeight="1" x14ac:dyDescent="0.2">
      <c r="B271" s="24"/>
      <c r="C271" s="101" t="s">
        <v>232</v>
      </c>
      <c r="D271" s="28">
        <f t="shared" si="35"/>
        <v>24</v>
      </c>
      <c r="E271" s="33" t="s">
        <v>353</v>
      </c>
      <c r="F271" s="30">
        <f>SUM(H271,J271,L271,N271,P271,R271,T271,V271,X271,Z271,AB271,AD271)</f>
        <v>23322.549999999996</v>
      </c>
      <c r="G271" s="32">
        <v>2</v>
      </c>
      <c r="H271" s="31">
        <v>1943.54</v>
      </c>
      <c r="I271" s="32">
        <v>2</v>
      </c>
      <c r="J271" s="31">
        <v>1943.54</v>
      </c>
      <c r="K271" s="32">
        <v>2</v>
      </c>
      <c r="L271" s="31">
        <v>1943.54</v>
      </c>
      <c r="M271" s="32">
        <v>2</v>
      </c>
      <c r="N271" s="31">
        <v>1943.54</v>
      </c>
      <c r="O271" s="32">
        <v>2</v>
      </c>
      <c r="P271" s="31">
        <v>1943.54</v>
      </c>
      <c r="Q271" s="32">
        <v>2</v>
      </c>
      <c r="R271" s="31">
        <v>1943.55</v>
      </c>
      <c r="S271" s="32">
        <v>2</v>
      </c>
      <c r="T271" s="31">
        <v>1943.55</v>
      </c>
      <c r="U271" s="32">
        <v>2</v>
      </c>
      <c r="V271" s="31">
        <v>1943.55</v>
      </c>
      <c r="W271" s="32">
        <v>2</v>
      </c>
      <c r="X271" s="31">
        <v>1943.55</v>
      </c>
      <c r="Y271" s="32">
        <v>2</v>
      </c>
      <c r="Z271" s="31">
        <v>1943.55</v>
      </c>
      <c r="AA271" s="32">
        <v>2</v>
      </c>
      <c r="AB271" s="31">
        <v>1943.55</v>
      </c>
      <c r="AC271" s="32">
        <v>2</v>
      </c>
      <c r="AD271" s="31">
        <v>1943.55</v>
      </c>
      <c r="AE271" s="18"/>
    </row>
    <row r="272" spans="2:31" ht="12.75" customHeight="1" x14ac:dyDescent="0.2">
      <c r="B272" s="24">
        <v>375</v>
      </c>
      <c r="C272" s="20" t="s">
        <v>233</v>
      </c>
      <c r="D272" s="34"/>
      <c r="E272" s="19"/>
      <c r="F272" s="25">
        <f>F273</f>
        <v>276443.51999999996</v>
      </c>
      <c r="G272" s="41" t="s">
        <v>67</v>
      </c>
      <c r="H272" s="42">
        <f>H273</f>
        <v>23036.959999999999</v>
      </c>
      <c r="I272" s="41" t="s">
        <v>67</v>
      </c>
      <c r="J272" s="42">
        <f>J273</f>
        <v>23036.959999999999</v>
      </c>
      <c r="K272" s="41" t="s">
        <v>67</v>
      </c>
      <c r="L272" s="42">
        <f>L273</f>
        <v>23036.959999999999</v>
      </c>
      <c r="M272" s="41" t="s">
        <v>67</v>
      </c>
      <c r="N272" s="42">
        <f>N273</f>
        <v>23036.959999999999</v>
      </c>
      <c r="O272" s="41" t="s">
        <v>67</v>
      </c>
      <c r="P272" s="42">
        <f>P273</f>
        <v>23036.959999999999</v>
      </c>
      <c r="Q272" s="41" t="s">
        <v>67</v>
      </c>
      <c r="R272" s="42">
        <f>R273</f>
        <v>23036.959999999999</v>
      </c>
      <c r="S272" s="41" t="s">
        <v>67</v>
      </c>
      <c r="T272" s="42">
        <f>T273</f>
        <v>23036.959999999999</v>
      </c>
      <c r="U272" s="41" t="s">
        <v>67</v>
      </c>
      <c r="V272" s="42">
        <f>V273</f>
        <v>23036.959999999999</v>
      </c>
      <c r="W272" s="41" t="s">
        <v>67</v>
      </c>
      <c r="X272" s="42">
        <f>X273</f>
        <v>23036.959999999999</v>
      </c>
      <c r="Y272" s="41" t="s">
        <v>67</v>
      </c>
      <c r="Z272" s="42">
        <f>Z273</f>
        <v>23036.959999999999</v>
      </c>
      <c r="AA272" s="41" t="s">
        <v>67</v>
      </c>
      <c r="AB272" s="42">
        <f>AB273</f>
        <v>23036.959999999999</v>
      </c>
      <c r="AC272" s="41" t="s">
        <v>67</v>
      </c>
      <c r="AD272" s="42">
        <f>AD273</f>
        <v>23036.959999999999</v>
      </c>
      <c r="AE272" s="18"/>
    </row>
    <row r="273" spans="2:31" ht="24.75" customHeight="1" x14ac:dyDescent="0.2">
      <c r="B273" s="24"/>
      <c r="C273" s="101" t="s">
        <v>234</v>
      </c>
      <c r="D273" s="34">
        <f t="shared" si="35"/>
        <v>120</v>
      </c>
      <c r="E273" s="33" t="s">
        <v>354</v>
      </c>
      <c r="F273" s="37">
        <f>H273+J273+L273+N273+P273+R273+T273+V273+X273+Z273+AB273+AD273</f>
        <v>276443.51999999996</v>
      </c>
      <c r="G273" s="44">
        <v>10</v>
      </c>
      <c r="H273" s="38">
        <v>23036.959999999999</v>
      </c>
      <c r="I273" s="44">
        <v>10</v>
      </c>
      <c r="J273" s="38">
        <v>23036.959999999999</v>
      </c>
      <c r="K273" s="44">
        <v>10</v>
      </c>
      <c r="L273" s="38">
        <v>23036.959999999999</v>
      </c>
      <c r="M273" s="44">
        <v>10</v>
      </c>
      <c r="N273" s="38">
        <v>23036.959999999999</v>
      </c>
      <c r="O273" s="44">
        <v>10</v>
      </c>
      <c r="P273" s="38">
        <v>23036.959999999999</v>
      </c>
      <c r="Q273" s="44">
        <v>10</v>
      </c>
      <c r="R273" s="38">
        <v>23036.959999999999</v>
      </c>
      <c r="S273" s="44">
        <v>10</v>
      </c>
      <c r="T273" s="38">
        <v>23036.959999999999</v>
      </c>
      <c r="U273" s="44">
        <v>10</v>
      </c>
      <c r="V273" s="38">
        <v>23036.959999999999</v>
      </c>
      <c r="W273" s="44">
        <v>10</v>
      </c>
      <c r="X273" s="38">
        <v>23036.959999999999</v>
      </c>
      <c r="Y273" s="44">
        <v>10</v>
      </c>
      <c r="Z273" s="38">
        <v>23036.959999999999</v>
      </c>
      <c r="AA273" s="44">
        <v>10</v>
      </c>
      <c r="AB273" s="38">
        <v>23036.959999999999</v>
      </c>
      <c r="AC273" s="44">
        <v>10</v>
      </c>
      <c r="AD273" s="38">
        <v>23036.959999999999</v>
      </c>
      <c r="AE273" s="18"/>
    </row>
    <row r="274" spans="2:31" ht="16.5" customHeight="1" x14ac:dyDescent="0.2">
      <c r="B274" s="24">
        <v>379</v>
      </c>
      <c r="C274" s="20" t="s">
        <v>235</v>
      </c>
      <c r="D274" s="28"/>
      <c r="E274" s="19"/>
      <c r="F274" s="25">
        <f>F275</f>
        <v>800</v>
      </c>
      <c r="G274" s="39" t="s">
        <v>67</v>
      </c>
      <c r="H274" s="26">
        <f>H275</f>
        <v>0</v>
      </c>
      <c r="I274" s="39" t="s">
        <v>67</v>
      </c>
      <c r="J274" s="26">
        <f>J275</f>
        <v>200</v>
      </c>
      <c r="K274" s="39" t="s">
        <v>67</v>
      </c>
      <c r="L274" s="26">
        <f>L275</f>
        <v>0</v>
      </c>
      <c r="M274" s="39" t="s">
        <v>67</v>
      </c>
      <c r="N274" s="26">
        <f>N275</f>
        <v>0</v>
      </c>
      <c r="O274" s="39" t="s">
        <v>67</v>
      </c>
      <c r="P274" s="26">
        <f>P275</f>
        <v>200</v>
      </c>
      <c r="Q274" s="39" t="s">
        <v>67</v>
      </c>
      <c r="R274" s="26">
        <f>R275</f>
        <v>0</v>
      </c>
      <c r="S274" s="39" t="s">
        <v>67</v>
      </c>
      <c r="T274" s="26">
        <f>T275</f>
        <v>0</v>
      </c>
      <c r="U274" s="39" t="s">
        <v>67</v>
      </c>
      <c r="V274" s="26">
        <f>V275</f>
        <v>200</v>
      </c>
      <c r="W274" s="39" t="s">
        <v>67</v>
      </c>
      <c r="X274" s="26">
        <f>X275</f>
        <v>0</v>
      </c>
      <c r="Y274" s="39" t="s">
        <v>67</v>
      </c>
      <c r="Z274" s="26">
        <f>Z275</f>
        <v>0</v>
      </c>
      <c r="AA274" s="39" t="s">
        <v>67</v>
      </c>
      <c r="AB274" s="26">
        <f>AB275</f>
        <v>0</v>
      </c>
      <c r="AC274" s="39" t="s">
        <v>67</v>
      </c>
      <c r="AD274" s="26">
        <f>AD275</f>
        <v>200</v>
      </c>
      <c r="AE274" s="18"/>
    </row>
    <row r="275" spans="2:31" ht="15.75" customHeight="1" x14ac:dyDescent="0.2">
      <c r="B275" s="24"/>
      <c r="C275" s="101" t="s">
        <v>236</v>
      </c>
      <c r="D275" s="28">
        <f t="shared" si="35"/>
        <v>4</v>
      </c>
      <c r="E275" s="33" t="s">
        <v>160</v>
      </c>
      <c r="F275" s="30">
        <f>SUM(H275,J275,L275,N275,P275,R275,T275,V275,X275,Z275,AB275,AD275)</f>
        <v>800</v>
      </c>
      <c r="G275" s="32">
        <v>0</v>
      </c>
      <c r="H275" s="31">
        <v>0</v>
      </c>
      <c r="I275" s="32">
        <v>1</v>
      </c>
      <c r="J275" s="31">
        <v>200</v>
      </c>
      <c r="K275" s="32">
        <v>0</v>
      </c>
      <c r="L275" s="31">
        <v>0</v>
      </c>
      <c r="M275" s="32">
        <v>0</v>
      </c>
      <c r="N275" s="31">
        <v>0</v>
      </c>
      <c r="O275" s="32">
        <v>1</v>
      </c>
      <c r="P275" s="31">
        <v>200</v>
      </c>
      <c r="Q275" s="32">
        <v>0</v>
      </c>
      <c r="R275" s="31">
        <v>0</v>
      </c>
      <c r="S275" s="32">
        <v>0</v>
      </c>
      <c r="T275" s="31">
        <v>0</v>
      </c>
      <c r="U275" s="32">
        <v>1</v>
      </c>
      <c r="V275" s="31">
        <v>200</v>
      </c>
      <c r="W275" s="32">
        <v>0</v>
      </c>
      <c r="X275" s="31">
        <v>0</v>
      </c>
      <c r="Y275" s="32">
        <v>0</v>
      </c>
      <c r="Z275" s="31">
        <v>0</v>
      </c>
      <c r="AA275" s="32">
        <v>0</v>
      </c>
      <c r="AB275" s="31">
        <v>0</v>
      </c>
      <c r="AC275" s="32">
        <v>1</v>
      </c>
      <c r="AD275" s="31">
        <v>200</v>
      </c>
      <c r="AE275" s="18"/>
    </row>
    <row r="276" spans="2:31" ht="14.25" customHeight="1" x14ac:dyDescent="0.2">
      <c r="B276" s="19">
        <v>3800</v>
      </c>
      <c r="C276" s="20" t="s">
        <v>237</v>
      </c>
      <c r="D276" s="28"/>
      <c r="E276" s="19"/>
      <c r="F276" s="43">
        <f>SUM(F277,F279,F281,F283,F285)</f>
        <v>134218.06</v>
      </c>
      <c r="G276" s="41" t="s">
        <v>67</v>
      </c>
      <c r="H276" s="43">
        <f>SUM(H277+H279+H281+H283+H285)</f>
        <v>434.53</v>
      </c>
      <c r="I276" s="62" t="s">
        <v>67</v>
      </c>
      <c r="J276" s="43">
        <f>SUM(J277+J279+J281+J283+J285)</f>
        <v>2934.5299999999997</v>
      </c>
      <c r="K276" s="41"/>
      <c r="L276" s="43">
        <f>SUM(L277+L279+L281+L283+L285)</f>
        <v>12153.37</v>
      </c>
      <c r="M276" s="41"/>
      <c r="N276" s="43">
        <f>SUM(N277+N279+N281+N283+N285)</f>
        <v>434.53</v>
      </c>
      <c r="O276" s="41"/>
      <c r="P276" s="43">
        <f>SUM(P277+P279+P281+P283+P285)</f>
        <v>5561.03</v>
      </c>
      <c r="Q276" s="41"/>
      <c r="R276" s="43">
        <f>SUM(R277+R279+R281+R283+R285)</f>
        <v>9526.8700000000008</v>
      </c>
      <c r="S276" s="41"/>
      <c r="T276" s="43">
        <f>SUM(T277+T279+T281+T283+T285)</f>
        <v>434.53</v>
      </c>
      <c r="U276" s="41"/>
      <c r="V276" s="43">
        <f>SUM(V277+V279+V281+V283+V285)</f>
        <v>14653.369999999999</v>
      </c>
      <c r="W276" s="41"/>
      <c r="X276" s="43">
        <f>SUM(X277+X279+X281+X283+X285)</f>
        <v>434.53</v>
      </c>
      <c r="Y276" s="41"/>
      <c r="Z276" s="43">
        <f>SUM(Z277+Z279+Z281+Z283+Z285)</f>
        <v>41044.869999999995</v>
      </c>
      <c r="AA276" s="41"/>
      <c r="AB276" s="43">
        <f>SUM(AB277+AB279+AB281+AB283+AB285)</f>
        <v>2934.5299999999997</v>
      </c>
      <c r="AC276" s="41"/>
      <c r="AD276" s="43">
        <f>SUM(AD277+AD279+AD281+AD283+AD285)</f>
        <v>43671.369999999995</v>
      </c>
      <c r="AE276" s="18"/>
    </row>
    <row r="277" spans="2:31" ht="14.25" customHeight="1" x14ac:dyDescent="0.2">
      <c r="B277" s="24">
        <v>381</v>
      </c>
      <c r="C277" s="20" t="s">
        <v>238</v>
      </c>
      <c r="D277" s="34"/>
      <c r="E277" s="19"/>
      <c r="F277" s="25">
        <f>F278</f>
        <v>5214.3599999999979</v>
      </c>
      <c r="G277" s="41"/>
      <c r="H277" s="42">
        <f>H278</f>
        <v>434.53</v>
      </c>
      <c r="I277" s="41"/>
      <c r="J277" s="42">
        <f>J278</f>
        <v>434.53</v>
      </c>
      <c r="K277" s="41"/>
      <c r="L277" s="42">
        <f>L278</f>
        <v>434.53</v>
      </c>
      <c r="M277" s="41"/>
      <c r="N277" s="42">
        <f>N278</f>
        <v>434.53</v>
      </c>
      <c r="O277" s="41"/>
      <c r="P277" s="42">
        <f>P278</f>
        <v>434.53</v>
      </c>
      <c r="Q277" s="41"/>
      <c r="R277" s="42">
        <f>R278</f>
        <v>434.53</v>
      </c>
      <c r="S277" s="41"/>
      <c r="T277" s="42">
        <f>T278</f>
        <v>434.53</v>
      </c>
      <c r="U277" s="41"/>
      <c r="V277" s="42">
        <f>V278</f>
        <v>434.53</v>
      </c>
      <c r="W277" s="41"/>
      <c r="X277" s="42">
        <f>X278</f>
        <v>434.53</v>
      </c>
      <c r="Y277" s="41"/>
      <c r="Z277" s="42">
        <f>Z278</f>
        <v>434.53</v>
      </c>
      <c r="AA277" s="41"/>
      <c r="AB277" s="42">
        <f>AB278</f>
        <v>434.53</v>
      </c>
      <c r="AC277" s="41"/>
      <c r="AD277" s="42">
        <f>AD278</f>
        <v>434.53</v>
      </c>
      <c r="AE277" s="18"/>
    </row>
    <row r="278" spans="2:31" ht="24.75" customHeight="1" x14ac:dyDescent="0.2">
      <c r="B278" s="24"/>
      <c r="C278" s="101" t="s">
        <v>239</v>
      </c>
      <c r="D278" s="28">
        <f t="shared" si="35"/>
        <v>12</v>
      </c>
      <c r="E278" s="33" t="s">
        <v>160</v>
      </c>
      <c r="F278" s="30">
        <f>SUM(H278,J278,L278,N278,P278,R278,T278,V278,X278,Z278,AB278,AD278)</f>
        <v>5214.3599999999979</v>
      </c>
      <c r="G278" s="44">
        <v>1</v>
      </c>
      <c r="H278" s="38">
        <v>434.53</v>
      </c>
      <c r="I278" s="44">
        <v>1</v>
      </c>
      <c r="J278" s="38">
        <v>434.53</v>
      </c>
      <c r="K278" s="44">
        <v>1</v>
      </c>
      <c r="L278" s="38">
        <v>434.53</v>
      </c>
      <c r="M278" s="44">
        <v>1</v>
      </c>
      <c r="N278" s="38">
        <v>434.53</v>
      </c>
      <c r="O278" s="44">
        <v>1</v>
      </c>
      <c r="P278" s="38">
        <v>434.53</v>
      </c>
      <c r="Q278" s="44">
        <v>1</v>
      </c>
      <c r="R278" s="38">
        <v>434.53</v>
      </c>
      <c r="S278" s="44">
        <v>1</v>
      </c>
      <c r="T278" s="38">
        <v>434.53</v>
      </c>
      <c r="U278" s="44">
        <v>1</v>
      </c>
      <c r="V278" s="38">
        <v>434.53</v>
      </c>
      <c r="W278" s="44">
        <v>1</v>
      </c>
      <c r="X278" s="38">
        <v>434.53</v>
      </c>
      <c r="Y278" s="44">
        <v>1</v>
      </c>
      <c r="Z278" s="38">
        <v>434.53</v>
      </c>
      <c r="AA278" s="44">
        <v>1</v>
      </c>
      <c r="AB278" s="38">
        <v>434.53</v>
      </c>
      <c r="AC278" s="44">
        <v>1</v>
      </c>
      <c r="AD278" s="38">
        <v>434.53</v>
      </c>
      <c r="AE278" s="18"/>
    </row>
    <row r="279" spans="2:31" ht="13.5" customHeight="1" x14ac:dyDescent="0.2">
      <c r="B279" s="24">
        <v>382</v>
      </c>
      <c r="C279" s="20" t="s">
        <v>240</v>
      </c>
      <c r="D279" s="34"/>
      <c r="E279" s="19"/>
      <c r="F279" s="25">
        <f>F280</f>
        <v>63036</v>
      </c>
      <c r="G279" s="41">
        <v>0</v>
      </c>
      <c r="H279" s="43">
        <f>H280</f>
        <v>0</v>
      </c>
      <c r="I279" s="62" t="s">
        <v>67</v>
      </c>
      <c r="J279" s="43">
        <f>J280</f>
        <v>0</v>
      </c>
      <c r="K279" s="41" t="s">
        <v>67</v>
      </c>
      <c r="L279" s="43">
        <f>L280</f>
        <v>0</v>
      </c>
      <c r="M279" s="41" t="s">
        <v>67</v>
      </c>
      <c r="N279" s="43">
        <f>N280</f>
        <v>0</v>
      </c>
      <c r="O279" s="41" t="s">
        <v>67</v>
      </c>
      <c r="P279" s="43">
        <f>P280</f>
        <v>0</v>
      </c>
      <c r="Q279" s="41" t="s">
        <v>67</v>
      </c>
      <c r="R279" s="43">
        <f>R280</f>
        <v>0</v>
      </c>
      <c r="S279" s="41" t="s">
        <v>67</v>
      </c>
      <c r="T279" s="43">
        <f>T280</f>
        <v>0</v>
      </c>
      <c r="U279" s="41" t="s">
        <v>67</v>
      </c>
      <c r="V279" s="43">
        <f>V280</f>
        <v>0</v>
      </c>
      <c r="W279" s="41" t="s">
        <v>67</v>
      </c>
      <c r="X279" s="43">
        <f>X280</f>
        <v>0</v>
      </c>
      <c r="Y279" s="41" t="s">
        <v>67</v>
      </c>
      <c r="Z279" s="43">
        <f>Z280</f>
        <v>31518</v>
      </c>
      <c r="AA279" s="41" t="s">
        <v>67</v>
      </c>
      <c r="AB279" s="43">
        <f>AB280</f>
        <v>0</v>
      </c>
      <c r="AC279" s="41" t="s">
        <v>67</v>
      </c>
      <c r="AD279" s="43">
        <f>AD280</f>
        <v>31518</v>
      </c>
      <c r="AE279" s="18"/>
    </row>
    <row r="280" spans="2:31" ht="36" customHeight="1" x14ac:dyDescent="0.2">
      <c r="B280" s="24"/>
      <c r="C280" s="101" t="s">
        <v>241</v>
      </c>
      <c r="D280" s="28">
        <f t="shared" si="35"/>
        <v>2</v>
      </c>
      <c r="E280" s="33" t="s">
        <v>355</v>
      </c>
      <c r="F280" s="30">
        <f>SUM(H280,J280,L280,N280,P280,R280,T280,V280,X280,Z280,AB280,AD280)</f>
        <v>63036</v>
      </c>
      <c r="G280" s="32">
        <v>0</v>
      </c>
      <c r="H280" s="31">
        <v>0</v>
      </c>
      <c r="I280" s="32">
        <v>0</v>
      </c>
      <c r="J280" s="31">
        <v>0</v>
      </c>
      <c r="K280" s="32">
        <v>0</v>
      </c>
      <c r="L280" s="31">
        <v>0</v>
      </c>
      <c r="M280" s="32">
        <v>0</v>
      </c>
      <c r="N280" s="31">
        <v>0</v>
      </c>
      <c r="O280" s="32">
        <v>0</v>
      </c>
      <c r="P280" s="31">
        <v>0</v>
      </c>
      <c r="Q280" s="32">
        <v>0</v>
      </c>
      <c r="R280" s="31">
        <v>0</v>
      </c>
      <c r="S280" s="32">
        <v>0</v>
      </c>
      <c r="T280" s="31">
        <v>0</v>
      </c>
      <c r="U280" s="32">
        <v>0</v>
      </c>
      <c r="V280" s="31">
        <v>0</v>
      </c>
      <c r="W280" s="32">
        <v>0</v>
      </c>
      <c r="X280" s="31">
        <v>0</v>
      </c>
      <c r="Y280" s="44">
        <v>1</v>
      </c>
      <c r="Z280" s="38">
        <v>31518</v>
      </c>
      <c r="AA280" s="32">
        <v>0</v>
      </c>
      <c r="AB280" s="31">
        <v>0</v>
      </c>
      <c r="AC280" s="44">
        <v>1</v>
      </c>
      <c r="AD280" s="38">
        <v>31518</v>
      </c>
      <c r="AE280" s="18"/>
    </row>
    <row r="281" spans="2:31" ht="12" customHeight="1" x14ac:dyDescent="0.2">
      <c r="B281" s="24">
        <v>383</v>
      </c>
      <c r="C281" s="20" t="s">
        <v>242</v>
      </c>
      <c r="D281" s="28"/>
      <c r="E281" s="19"/>
      <c r="F281" s="25">
        <f>F282</f>
        <v>10000</v>
      </c>
      <c r="G281" s="41"/>
      <c r="H281" s="25">
        <f>H282</f>
        <v>0</v>
      </c>
      <c r="I281" s="41"/>
      <c r="J281" s="25">
        <f>J282</f>
        <v>2500</v>
      </c>
      <c r="K281" s="41" t="s">
        <v>67</v>
      </c>
      <c r="L281" s="25">
        <f>L282</f>
        <v>0</v>
      </c>
      <c r="M281" s="41"/>
      <c r="N281" s="25">
        <f>N282</f>
        <v>0</v>
      </c>
      <c r="O281" s="41"/>
      <c r="P281" s="25">
        <f>P282</f>
        <v>2500</v>
      </c>
      <c r="Q281" s="41"/>
      <c r="R281" s="25">
        <f>R282</f>
        <v>0</v>
      </c>
      <c r="S281" s="41"/>
      <c r="T281" s="25">
        <f>T282</f>
        <v>0</v>
      </c>
      <c r="U281" s="41" t="s">
        <v>67</v>
      </c>
      <c r="V281" s="25">
        <f>V282</f>
        <v>2500</v>
      </c>
      <c r="W281" s="41"/>
      <c r="X281" s="25">
        <f>X282</f>
        <v>0</v>
      </c>
      <c r="Y281" s="41"/>
      <c r="Z281" s="25">
        <f>Z282</f>
        <v>0</v>
      </c>
      <c r="AA281" s="41"/>
      <c r="AB281" s="25">
        <f>AB282</f>
        <v>2500</v>
      </c>
      <c r="AC281" s="41"/>
      <c r="AD281" s="25">
        <f>AD282</f>
        <v>0</v>
      </c>
      <c r="AE281" s="18"/>
    </row>
    <row r="282" spans="2:31" ht="21.75" customHeight="1" x14ac:dyDescent="0.2">
      <c r="B282" s="24"/>
      <c r="C282" s="101" t="s">
        <v>243</v>
      </c>
      <c r="D282" s="28">
        <f t="shared" si="35"/>
        <v>4</v>
      </c>
      <c r="E282" s="33" t="s">
        <v>355</v>
      </c>
      <c r="F282" s="30">
        <f>H282+J282+L282+N282+P282+R282+T282+V282+X282+Z282+AB282+AD282</f>
        <v>10000</v>
      </c>
      <c r="G282" s="32">
        <v>0</v>
      </c>
      <c r="H282" s="31">
        <v>0</v>
      </c>
      <c r="I282" s="44">
        <v>1</v>
      </c>
      <c r="J282" s="38">
        <v>2500</v>
      </c>
      <c r="K282" s="32">
        <v>0</v>
      </c>
      <c r="L282" s="31">
        <v>0</v>
      </c>
      <c r="M282" s="32">
        <v>0</v>
      </c>
      <c r="N282" s="31">
        <v>0</v>
      </c>
      <c r="O282" s="44">
        <v>1</v>
      </c>
      <c r="P282" s="38">
        <v>2500</v>
      </c>
      <c r="Q282" s="32">
        <v>0</v>
      </c>
      <c r="R282" s="31">
        <v>0</v>
      </c>
      <c r="S282" s="32">
        <v>0</v>
      </c>
      <c r="T282" s="31">
        <v>0</v>
      </c>
      <c r="U282" s="44">
        <v>1</v>
      </c>
      <c r="V282" s="38">
        <v>2500</v>
      </c>
      <c r="W282" s="32">
        <v>0</v>
      </c>
      <c r="X282" s="31">
        <v>0</v>
      </c>
      <c r="Y282" s="32">
        <v>0</v>
      </c>
      <c r="Z282" s="31">
        <v>0</v>
      </c>
      <c r="AA282" s="44">
        <v>1</v>
      </c>
      <c r="AB282" s="38">
        <v>2500</v>
      </c>
      <c r="AC282" s="32">
        <v>0</v>
      </c>
      <c r="AD282" s="31">
        <v>0</v>
      </c>
      <c r="AE282" s="18"/>
    </row>
    <row r="283" spans="2:31" ht="13.5" customHeight="1" x14ac:dyDescent="0.2">
      <c r="B283" s="24">
        <v>384</v>
      </c>
      <c r="C283" s="20" t="s">
        <v>244</v>
      </c>
      <c r="D283" s="28"/>
      <c r="E283" s="19"/>
      <c r="F283" s="25">
        <f>F284</f>
        <v>45461.7</v>
      </c>
      <c r="G283" s="41">
        <v>0</v>
      </c>
      <c r="H283" s="43">
        <f>H284</f>
        <v>0</v>
      </c>
      <c r="I283" s="41" t="s">
        <v>67</v>
      </c>
      <c r="J283" s="43">
        <f>J284</f>
        <v>0</v>
      </c>
      <c r="K283" s="41"/>
      <c r="L283" s="43">
        <f>L284</f>
        <v>9092.34</v>
      </c>
      <c r="M283" s="41"/>
      <c r="N283" s="43">
        <f>N284</f>
        <v>0</v>
      </c>
      <c r="O283" s="41"/>
      <c r="P283" s="43">
        <f>P284</f>
        <v>0</v>
      </c>
      <c r="Q283" s="41"/>
      <c r="R283" s="43">
        <f>R284</f>
        <v>9092.34</v>
      </c>
      <c r="S283" s="41"/>
      <c r="T283" s="43">
        <f>T284</f>
        <v>0</v>
      </c>
      <c r="U283" s="41"/>
      <c r="V283" s="43">
        <f>V284</f>
        <v>9092.34</v>
      </c>
      <c r="W283" s="41"/>
      <c r="X283" s="43">
        <f>X284</f>
        <v>0</v>
      </c>
      <c r="Y283" s="41"/>
      <c r="Z283" s="43">
        <f>Z284</f>
        <v>9092.34</v>
      </c>
      <c r="AA283" s="41"/>
      <c r="AB283" s="43">
        <f>AB284</f>
        <v>0</v>
      </c>
      <c r="AC283" s="41"/>
      <c r="AD283" s="43">
        <f>AD284</f>
        <v>9092.34</v>
      </c>
      <c r="AE283" s="18"/>
    </row>
    <row r="284" spans="2:31" ht="23.25" customHeight="1" x14ac:dyDescent="0.2">
      <c r="B284" s="45"/>
      <c r="C284" s="105" t="s">
        <v>245</v>
      </c>
      <c r="D284" s="28">
        <f t="shared" si="35"/>
        <v>5</v>
      </c>
      <c r="E284" s="33" t="s">
        <v>355</v>
      </c>
      <c r="F284" s="63">
        <f>SUM(H284,J284,L284,N284,P284,R284,T284,V284,X284,Z284,AB284,AD284)</f>
        <v>45461.7</v>
      </c>
      <c r="G284" s="32">
        <v>0</v>
      </c>
      <c r="H284" s="31">
        <v>0</v>
      </c>
      <c r="I284" s="32">
        <v>0</v>
      </c>
      <c r="J284" s="31">
        <v>0</v>
      </c>
      <c r="K284" s="64">
        <v>1</v>
      </c>
      <c r="L284" s="65">
        <v>9092.34</v>
      </c>
      <c r="M284" s="32">
        <v>0</v>
      </c>
      <c r="N284" s="31">
        <v>0</v>
      </c>
      <c r="O284" s="32">
        <v>0</v>
      </c>
      <c r="P284" s="31">
        <v>0</v>
      </c>
      <c r="Q284" s="64">
        <v>1</v>
      </c>
      <c r="R284" s="65">
        <v>9092.34</v>
      </c>
      <c r="S284" s="32">
        <v>0</v>
      </c>
      <c r="T284" s="31">
        <v>0</v>
      </c>
      <c r="U284" s="64">
        <v>1</v>
      </c>
      <c r="V284" s="65">
        <v>9092.34</v>
      </c>
      <c r="W284" s="32">
        <v>0</v>
      </c>
      <c r="X284" s="31">
        <v>0</v>
      </c>
      <c r="Y284" s="64">
        <v>1</v>
      </c>
      <c r="Z284" s="65">
        <v>9092.34</v>
      </c>
      <c r="AA284" s="32">
        <v>0</v>
      </c>
      <c r="AB284" s="31">
        <v>0</v>
      </c>
      <c r="AC284" s="64">
        <v>1</v>
      </c>
      <c r="AD284" s="65">
        <v>9092.34</v>
      </c>
      <c r="AE284" s="18"/>
    </row>
    <row r="285" spans="2:31" ht="14.25" customHeight="1" x14ac:dyDescent="0.2">
      <c r="B285" s="24">
        <v>385</v>
      </c>
      <c r="C285" s="20" t="s">
        <v>246</v>
      </c>
      <c r="D285" s="28"/>
      <c r="E285" s="19"/>
      <c r="F285" s="25">
        <f>F286</f>
        <v>10506</v>
      </c>
      <c r="G285" s="41" t="s">
        <v>67</v>
      </c>
      <c r="H285" s="42">
        <f>H286</f>
        <v>0</v>
      </c>
      <c r="I285" s="41"/>
      <c r="J285" s="42">
        <f>J286</f>
        <v>0</v>
      </c>
      <c r="K285" s="41" t="s">
        <v>67</v>
      </c>
      <c r="L285" s="42">
        <f>L286</f>
        <v>2626.5</v>
      </c>
      <c r="M285" s="41"/>
      <c r="N285" s="42">
        <f>N286</f>
        <v>0</v>
      </c>
      <c r="O285" s="41"/>
      <c r="P285" s="42">
        <f>P286</f>
        <v>2626.5</v>
      </c>
      <c r="Q285" s="41"/>
      <c r="R285" s="42">
        <f>R286</f>
        <v>0</v>
      </c>
      <c r="S285" s="41"/>
      <c r="T285" s="42">
        <f>T286</f>
        <v>0</v>
      </c>
      <c r="U285" s="41"/>
      <c r="V285" s="42">
        <f>V286</f>
        <v>2626.5</v>
      </c>
      <c r="W285" s="41"/>
      <c r="X285" s="42">
        <f>X286</f>
        <v>0</v>
      </c>
      <c r="Y285" s="41"/>
      <c r="Z285" s="42">
        <f>Z286</f>
        <v>0</v>
      </c>
      <c r="AA285" s="41"/>
      <c r="AB285" s="42">
        <f>AB286</f>
        <v>0</v>
      </c>
      <c r="AC285" s="41"/>
      <c r="AD285" s="42">
        <f>AD286</f>
        <v>2626.5</v>
      </c>
      <c r="AE285" s="18"/>
    </row>
    <row r="286" spans="2:31" ht="12" customHeight="1" x14ac:dyDescent="0.2">
      <c r="B286" s="24"/>
      <c r="C286" s="101" t="s">
        <v>247</v>
      </c>
      <c r="D286" s="28">
        <f t="shared" si="35"/>
        <v>4</v>
      </c>
      <c r="E286" s="33" t="s">
        <v>355</v>
      </c>
      <c r="F286" s="30">
        <f>SUM(H286,J286,L286,N286,P286,R286,T286,V286,X286,Z286,AB286,AD286)</f>
        <v>10506</v>
      </c>
      <c r="G286" s="32">
        <v>0</v>
      </c>
      <c r="H286" s="31">
        <v>0</v>
      </c>
      <c r="I286" s="32">
        <v>0</v>
      </c>
      <c r="J286" s="31">
        <v>0</v>
      </c>
      <c r="K286" s="44">
        <v>1</v>
      </c>
      <c r="L286" s="38">
        <v>2626.5</v>
      </c>
      <c r="M286" s="32">
        <v>0</v>
      </c>
      <c r="N286" s="31">
        <v>0</v>
      </c>
      <c r="O286" s="44">
        <v>1</v>
      </c>
      <c r="P286" s="38">
        <v>2626.5</v>
      </c>
      <c r="Q286" s="32">
        <v>0</v>
      </c>
      <c r="R286" s="31">
        <v>0</v>
      </c>
      <c r="S286" s="32">
        <v>0</v>
      </c>
      <c r="T286" s="31">
        <v>0</v>
      </c>
      <c r="U286" s="44">
        <v>1</v>
      </c>
      <c r="V286" s="38">
        <v>2626.5</v>
      </c>
      <c r="W286" s="32">
        <v>0</v>
      </c>
      <c r="X286" s="31">
        <v>0</v>
      </c>
      <c r="Y286" s="32">
        <v>0</v>
      </c>
      <c r="Z286" s="31">
        <v>0</v>
      </c>
      <c r="AA286" s="32">
        <v>0</v>
      </c>
      <c r="AB286" s="31">
        <v>0</v>
      </c>
      <c r="AC286" s="44">
        <v>1</v>
      </c>
      <c r="AD286" s="38">
        <v>2626.5</v>
      </c>
      <c r="AE286" s="18"/>
    </row>
    <row r="287" spans="2:31" ht="12.75" customHeight="1" x14ac:dyDescent="0.2">
      <c r="B287" s="19">
        <v>3900</v>
      </c>
      <c r="C287" s="20" t="s">
        <v>248</v>
      </c>
      <c r="D287" s="28"/>
      <c r="E287" s="19"/>
      <c r="F287" s="43">
        <f>SUM(F288,F291)</f>
        <v>53850</v>
      </c>
      <c r="G287" s="41"/>
      <c r="H287" s="43">
        <f>SUM(H288,H291)</f>
        <v>0</v>
      </c>
      <c r="I287" s="41" t="s">
        <v>67</v>
      </c>
      <c r="J287" s="43">
        <f>SUM(J288,J291)</f>
        <v>46350</v>
      </c>
      <c r="K287" s="41" t="s">
        <v>67</v>
      </c>
      <c r="L287" s="43">
        <f>SUM(L288,L291)</f>
        <v>2500</v>
      </c>
      <c r="M287" s="41" t="s">
        <v>67</v>
      </c>
      <c r="N287" s="43">
        <f>SUM(N288,N291)</f>
        <v>0</v>
      </c>
      <c r="O287" s="41" t="s">
        <v>67</v>
      </c>
      <c r="P287" s="43">
        <f>SUM(P288,P291)</f>
        <v>2500</v>
      </c>
      <c r="Q287" s="41" t="s">
        <v>67</v>
      </c>
      <c r="R287" s="43">
        <f>SUM(R288,R291)</f>
        <v>0</v>
      </c>
      <c r="S287" s="41" t="s">
        <v>67</v>
      </c>
      <c r="T287" s="43">
        <f>SUM(T288,T291)</f>
        <v>2500</v>
      </c>
      <c r="U287" s="41" t="s">
        <v>67</v>
      </c>
      <c r="V287" s="43">
        <f>SUM(V288,V291)</f>
        <v>0</v>
      </c>
      <c r="W287" s="41" t="s">
        <v>67</v>
      </c>
      <c r="X287" s="43">
        <f>SUM(X288,X291)</f>
        <v>0</v>
      </c>
      <c r="Y287" s="41" t="s">
        <v>67</v>
      </c>
      <c r="Z287" s="43">
        <f>SUM(Z288,Z291)</f>
        <v>0</v>
      </c>
      <c r="AA287" s="41" t="s">
        <v>67</v>
      </c>
      <c r="AB287" s="43">
        <f>SUM(AB288,AB291)</f>
        <v>0</v>
      </c>
      <c r="AC287" s="41" t="s">
        <v>67</v>
      </c>
      <c r="AD287" s="43">
        <f>SUM(AD288,AD291)</f>
        <v>0</v>
      </c>
      <c r="AE287" s="18"/>
    </row>
    <row r="288" spans="2:31" ht="13.5" customHeight="1" x14ac:dyDescent="0.2">
      <c r="B288" s="24">
        <v>392</v>
      </c>
      <c r="C288" s="20" t="s">
        <v>249</v>
      </c>
      <c r="D288" s="28"/>
      <c r="E288" s="19"/>
      <c r="F288" s="25">
        <f>SUM(F289:F290)</f>
        <v>46350</v>
      </c>
      <c r="G288" s="41"/>
      <c r="H288" s="25">
        <f>SUM(H289:H290)</f>
        <v>0</v>
      </c>
      <c r="I288" s="41" t="s">
        <v>67</v>
      </c>
      <c r="J288" s="25">
        <f>SUM(J289:J290)</f>
        <v>46350</v>
      </c>
      <c r="K288" s="41"/>
      <c r="L288" s="25">
        <f>SUM(L289:L290)</f>
        <v>0</v>
      </c>
      <c r="M288" s="41"/>
      <c r="N288" s="25">
        <f>SUM(N289:N290)</f>
        <v>0</v>
      </c>
      <c r="O288" s="41"/>
      <c r="P288" s="25">
        <f>SUM(P289:P290)</f>
        <v>0</v>
      </c>
      <c r="Q288" s="41"/>
      <c r="R288" s="25">
        <f>SUM(R289:R290)</f>
        <v>0</v>
      </c>
      <c r="S288" s="41"/>
      <c r="T288" s="25">
        <f>SUM(T289:T290)</f>
        <v>0</v>
      </c>
      <c r="U288" s="41"/>
      <c r="V288" s="25">
        <f>SUM(V289:V290)</f>
        <v>0</v>
      </c>
      <c r="W288" s="41"/>
      <c r="X288" s="25">
        <f>SUM(X289:X290)</f>
        <v>0</v>
      </c>
      <c r="Y288" s="41"/>
      <c r="Z288" s="25">
        <f>SUM(Z289:Z290)</f>
        <v>0</v>
      </c>
      <c r="AA288" s="41"/>
      <c r="AB288" s="25">
        <f>SUM(AB289:AB290)</f>
        <v>0</v>
      </c>
      <c r="AC288" s="41"/>
      <c r="AD288" s="25">
        <f>SUM(AD289:AD290)</f>
        <v>0</v>
      </c>
      <c r="AE288" s="18"/>
    </row>
    <row r="289" spans="2:32" ht="12.75" customHeight="1" x14ac:dyDescent="0.2">
      <c r="B289" s="24"/>
      <c r="C289" s="101" t="s">
        <v>308</v>
      </c>
      <c r="D289" s="34">
        <f t="shared" si="35"/>
        <v>1</v>
      </c>
      <c r="E289" s="33" t="s">
        <v>160</v>
      </c>
      <c r="F289" s="37">
        <f>SUM(H289,J289,L289,N289,P289,R289,T289,V289,X289,Z289,AB289,AD289)</f>
        <v>13175</v>
      </c>
      <c r="G289" s="32">
        <v>0</v>
      </c>
      <c r="H289" s="31">
        <v>0</v>
      </c>
      <c r="I289" s="44">
        <v>1</v>
      </c>
      <c r="J289" s="38">
        <v>13175</v>
      </c>
      <c r="K289" s="32">
        <v>0</v>
      </c>
      <c r="L289" s="31">
        <v>0</v>
      </c>
      <c r="M289" s="32">
        <v>0</v>
      </c>
      <c r="N289" s="31">
        <v>0</v>
      </c>
      <c r="O289" s="32">
        <v>0</v>
      </c>
      <c r="P289" s="31">
        <v>0</v>
      </c>
      <c r="Q289" s="32">
        <v>0</v>
      </c>
      <c r="R289" s="31">
        <v>0</v>
      </c>
      <c r="S289" s="32">
        <v>0</v>
      </c>
      <c r="T289" s="31">
        <v>0</v>
      </c>
      <c r="U289" s="32">
        <v>0</v>
      </c>
      <c r="V289" s="31">
        <v>0</v>
      </c>
      <c r="W289" s="32">
        <v>0</v>
      </c>
      <c r="X289" s="31">
        <v>0</v>
      </c>
      <c r="Y289" s="32">
        <v>0</v>
      </c>
      <c r="Z289" s="31">
        <v>0</v>
      </c>
      <c r="AA289" s="32">
        <v>0</v>
      </c>
      <c r="AB289" s="31">
        <v>0</v>
      </c>
      <c r="AC289" s="32">
        <v>0</v>
      </c>
      <c r="AD289" s="31">
        <v>0</v>
      </c>
      <c r="AE289" s="18"/>
    </row>
    <row r="290" spans="2:32" ht="14.25" customHeight="1" x14ac:dyDescent="0.2">
      <c r="B290" s="24"/>
      <c r="C290" s="101" t="s">
        <v>250</v>
      </c>
      <c r="D290" s="28">
        <f t="shared" si="35"/>
        <v>1</v>
      </c>
      <c r="E290" s="33" t="s">
        <v>160</v>
      </c>
      <c r="F290" s="30">
        <f>SUM(H290,J290,L290,N290,P290,R290,T290,V290,X290,Z290,AB290,AD290)</f>
        <v>33175</v>
      </c>
      <c r="G290" s="32">
        <v>0</v>
      </c>
      <c r="H290" s="31">
        <v>0</v>
      </c>
      <c r="I290" s="44">
        <v>1</v>
      </c>
      <c r="J290" s="38">
        <v>33175</v>
      </c>
      <c r="K290" s="32">
        <v>0</v>
      </c>
      <c r="L290" s="31">
        <v>0</v>
      </c>
      <c r="M290" s="32">
        <v>0</v>
      </c>
      <c r="N290" s="31">
        <v>0</v>
      </c>
      <c r="O290" s="32">
        <v>0</v>
      </c>
      <c r="P290" s="31">
        <v>0</v>
      </c>
      <c r="Q290" s="32">
        <v>0</v>
      </c>
      <c r="R290" s="31">
        <v>0</v>
      </c>
      <c r="S290" s="32">
        <v>0</v>
      </c>
      <c r="T290" s="31">
        <v>0</v>
      </c>
      <c r="U290" s="32">
        <v>0</v>
      </c>
      <c r="V290" s="31">
        <v>0</v>
      </c>
      <c r="W290" s="32">
        <v>0</v>
      </c>
      <c r="X290" s="31">
        <v>0</v>
      </c>
      <c r="Y290" s="32">
        <v>0</v>
      </c>
      <c r="Z290" s="31">
        <v>0</v>
      </c>
      <c r="AA290" s="32">
        <v>0</v>
      </c>
      <c r="AB290" s="31">
        <v>0</v>
      </c>
      <c r="AC290" s="32">
        <v>0</v>
      </c>
      <c r="AD290" s="31">
        <v>0</v>
      </c>
      <c r="AE290" s="18"/>
    </row>
    <row r="291" spans="2:32" ht="12.75" customHeight="1" x14ac:dyDescent="0.2">
      <c r="B291" s="24">
        <v>399</v>
      </c>
      <c r="C291" s="20" t="s">
        <v>251</v>
      </c>
      <c r="D291" s="34"/>
      <c r="E291" s="19"/>
      <c r="F291" s="25">
        <f>F292</f>
        <v>7500</v>
      </c>
      <c r="G291" s="41"/>
      <c r="H291" s="43">
        <f>H292</f>
        <v>0</v>
      </c>
      <c r="I291" s="41" t="s">
        <v>67</v>
      </c>
      <c r="J291" s="43">
        <f>J292</f>
        <v>0</v>
      </c>
      <c r="K291" s="41" t="s">
        <v>67</v>
      </c>
      <c r="L291" s="43">
        <f>L292</f>
        <v>2500</v>
      </c>
      <c r="M291" s="41" t="s">
        <v>67</v>
      </c>
      <c r="N291" s="43">
        <f>N292</f>
        <v>0</v>
      </c>
      <c r="O291" s="41" t="s">
        <v>67</v>
      </c>
      <c r="P291" s="43">
        <f>P292</f>
        <v>2500</v>
      </c>
      <c r="Q291" s="41" t="s">
        <v>67</v>
      </c>
      <c r="R291" s="43">
        <f>R292</f>
        <v>0</v>
      </c>
      <c r="S291" s="41" t="s">
        <v>67</v>
      </c>
      <c r="T291" s="43">
        <f>T292</f>
        <v>2500</v>
      </c>
      <c r="U291" s="41" t="s">
        <v>67</v>
      </c>
      <c r="V291" s="43">
        <f>V292</f>
        <v>0</v>
      </c>
      <c r="W291" s="41" t="s">
        <v>67</v>
      </c>
      <c r="X291" s="43">
        <f>X292</f>
        <v>0</v>
      </c>
      <c r="Y291" s="41" t="s">
        <v>67</v>
      </c>
      <c r="Z291" s="43">
        <f>Z292</f>
        <v>0</v>
      </c>
      <c r="AA291" s="41" t="s">
        <v>67</v>
      </c>
      <c r="AB291" s="43">
        <f>AB292</f>
        <v>0</v>
      </c>
      <c r="AC291" s="41" t="s">
        <v>67</v>
      </c>
      <c r="AD291" s="43">
        <f>AD292</f>
        <v>0</v>
      </c>
      <c r="AE291" s="18"/>
    </row>
    <row r="292" spans="2:32" ht="24.75" customHeight="1" x14ac:dyDescent="0.2">
      <c r="B292" s="24"/>
      <c r="C292" s="101" t="s">
        <v>252</v>
      </c>
      <c r="D292" s="28">
        <f>G292+I292+K292+M292+O292+Q292+S292+U292+W292+Y292+AA292+AC292</f>
        <v>3</v>
      </c>
      <c r="E292" s="33" t="s">
        <v>160</v>
      </c>
      <c r="F292" s="37">
        <f>H292+J292+L292+N292+P292+R292+T292+V292+X292+Z292+AB292+AD292</f>
        <v>7500</v>
      </c>
      <c r="G292" s="44">
        <v>0</v>
      </c>
      <c r="H292" s="38">
        <v>0</v>
      </c>
      <c r="I292" s="44">
        <v>0</v>
      </c>
      <c r="J292" s="38">
        <v>0</v>
      </c>
      <c r="K292" s="44">
        <v>1</v>
      </c>
      <c r="L292" s="38">
        <v>2500</v>
      </c>
      <c r="M292" s="44">
        <v>0</v>
      </c>
      <c r="N292" s="38">
        <v>0</v>
      </c>
      <c r="O292" s="44">
        <v>1</v>
      </c>
      <c r="P292" s="38">
        <v>2500</v>
      </c>
      <c r="Q292" s="44">
        <v>0</v>
      </c>
      <c r="R292" s="38">
        <v>0</v>
      </c>
      <c r="S292" s="44">
        <v>1</v>
      </c>
      <c r="T292" s="38">
        <v>2500</v>
      </c>
      <c r="U292" s="44">
        <v>0</v>
      </c>
      <c r="V292" s="38">
        <v>0</v>
      </c>
      <c r="W292" s="44">
        <v>0</v>
      </c>
      <c r="X292" s="38">
        <v>0</v>
      </c>
      <c r="Y292" s="44">
        <v>0</v>
      </c>
      <c r="Z292" s="38">
        <v>0</v>
      </c>
      <c r="AA292" s="44">
        <v>0</v>
      </c>
      <c r="AB292" s="38">
        <v>0</v>
      </c>
      <c r="AC292" s="44">
        <v>0</v>
      </c>
      <c r="AD292" s="38">
        <v>0</v>
      </c>
      <c r="AE292" s="18"/>
    </row>
    <row r="293" spans="2:32" ht="26.25" customHeight="1" x14ac:dyDescent="0.2">
      <c r="B293" s="20">
        <v>50000</v>
      </c>
      <c r="C293" s="20" t="s">
        <v>253</v>
      </c>
      <c r="D293" s="34"/>
      <c r="E293" s="19"/>
      <c r="F293" s="25">
        <f>F294+F303+F308+F311</f>
        <v>61757.8</v>
      </c>
      <c r="G293" s="51" t="s">
        <v>67</v>
      </c>
      <c r="H293" s="25">
        <f>SUM(H294+H303+H308+H311)</f>
        <v>250</v>
      </c>
      <c r="I293" s="51" t="s">
        <v>67</v>
      </c>
      <c r="J293" s="25">
        <f>SUM(J294+J303+J308+J311)</f>
        <v>3250</v>
      </c>
      <c r="K293" s="51" t="s">
        <v>67</v>
      </c>
      <c r="L293" s="25">
        <f>SUM(L294+L303+L308+L311)</f>
        <v>11873.2</v>
      </c>
      <c r="M293" s="51"/>
      <c r="N293" s="25">
        <f>SUM(N294+N303+N308+N311)</f>
        <v>12067.3</v>
      </c>
      <c r="O293" s="51"/>
      <c r="P293" s="25">
        <f>SUM(P294+P303+P308+P311)</f>
        <v>3250</v>
      </c>
      <c r="Q293" s="51"/>
      <c r="R293" s="25">
        <f>SUM(R294+R303+R308+R311)</f>
        <v>250</v>
      </c>
      <c r="S293" s="51"/>
      <c r="T293" s="25">
        <f>SUM(T294+T303+T308+T311)</f>
        <v>5512</v>
      </c>
      <c r="U293" s="51"/>
      <c r="V293" s="25">
        <f>SUM(V294+V303+V308+V311)</f>
        <v>250</v>
      </c>
      <c r="W293" s="51"/>
      <c r="X293" s="25">
        <f>SUM(X294+X303+X308+X311)</f>
        <v>250</v>
      </c>
      <c r="Y293" s="51"/>
      <c r="Z293" s="25">
        <f>SUM(Z294+Z303+Z308+Z311)</f>
        <v>250</v>
      </c>
      <c r="AA293" s="51"/>
      <c r="AB293" s="25">
        <f>SUM(AB294+AB303+AB308+AB311)</f>
        <v>250</v>
      </c>
      <c r="AC293" s="51"/>
      <c r="AD293" s="25">
        <f>SUM(AD294+AD303+AD308+AD311)</f>
        <v>250</v>
      </c>
      <c r="AE293" s="18"/>
    </row>
    <row r="294" spans="2:32" ht="15" customHeight="1" x14ac:dyDescent="0.2">
      <c r="B294" s="19">
        <v>5100</v>
      </c>
      <c r="C294" s="20" t="s">
        <v>254</v>
      </c>
      <c r="D294" s="28"/>
      <c r="E294" s="19"/>
      <c r="F294" s="43">
        <f>F295+F299+F301</f>
        <v>36610.6</v>
      </c>
      <c r="G294" s="41" t="s">
        <v>67</v>
      </c>
      <c r="H294" s="43">
        <f>SUM(H295+H299+H301)</f>
        <v>0</v>
      </c>
      <c r="I294" s="41" t="s">
        <v>67</v>
      </c>
      <c r="J294" s="43">
        <f>SUM(J295+J299+J301)</f>
        <v>3000</v>
      </c>
      <c r="K294" s="41"/>
      <c r="L294" s="43">
        <f>SUM(L295+L299+L301)</f>
        <v>0</v>
      </c>
      <c r="M294" s="41"/>
      <c r="N294" s="43">
        <f>SUM(N295+N299+N301)</f>
        <v>6555.3</v>
      </c>
      <c r="O294" s="41"/>
      <c r="P294" s="43">
        <f>SUM(P295+P299+P301)</f>
        <v>3000</v>
      </c>
      <c r="Q294" s="41"/>
      <c r="R294" s="43">
        <f>SUM(R295+R299+R301)</f>
        <v>0</v>
      </c>
      <c r="S294" s="41"/>
      <c r="T294" s="43">
        <f>SUM(T295+T299+T301)</f>
        <v>0</v>
      </c>
      <c r="U294" s="41"/>
      <c r="V294" s="25">
        <f>V295</f>
        <v>0</v>
      </c>
      <c r="W294" s="41"/>
      <c r="X294" s="25">
        <f>X295</f>
        <v>0</v>
      </c>
      <c r="Y294" s="41"/>
      <c r="Z294" s="25">
        <f>Z295</f>
        <v>0</v>
      </c>
      <c r="AA294" s="41"/>
      <c r="AB294" s="25">
        <f>AB295</f>
        <v>0</v>
      </c>
      <c r="AC294" s="41"/>
      <c r="AD294" s="25">
        <f>AD295</f>
        <v>0</v>
      </c>
      <c r="AE294" s="18"/>
    </row>
    <row r="295" spans="2:32" ht="17.25" customHeight="1" x14ac:dyDescent="0.2">
      <c r="B295" s="24">
        <v>511</v>
      </c>
      <c r="C295" s="20" t="s">
        <v>255</v>
      </c>
      <c r="D295" s="28"/>
      <c r="E295" s="19"/>
      <c r="F295" s="25">
        <f>SUM(F296:F298)</f>
        <v>24000</v>
      </c>
      <c r="G295" s="39" t="s">
        <v>67</v>
      </c>
      <c r="H295" s="25">
        <f>H296</f>
        <v>0</v>
      </c>
      <c r="I295" s="39" t="s">
        <v>67</v>
      </c>
      <c r="J295" s="25">
        <f>J296</f>
        <v>3000</v>
      </c>
      <c r="K295" s="39"/>
      <c r="L295" s="25">
        <f>L296</f>
        <v>0</v>
      </c>
      <c r="M295" s="39"/>
      <c r="N295" s="25">
        <f>N296</f>
        <v>0</v>
      </c>
      <c r="O295" s="39"/>
      <c r="P295" s="25">
        <f>P296</f>
        <v>3000</v>
      </c>
      <c r="Q295" s="39"/>
      <c r="R295" s="25">
        <f>R296</f>
        <v>0</v>
      </c>
      <c r="S295" s="39"/>
      <c r="T295" s="25">
        <f>T296</f>
        <v>0</v>
      </c>
      <c r="U295" s="39"/>
      <c r="V295" s="26">
        <v>0</v>
      </c>
      <c r="W295" s="39"/>
      <c r="X295" s="26">
        <v>0</v>
      </c>
      <c r="Y295" s="39"/>
      <c r="Z295" s="26">
        <v>0</v>
      </c>
      <c r="AA295" s="39"/>
      <c r="AB295" s="26">
        <v>0</v>
      </c>
      <c r="AC295" s="39"/>
      <c r="AD295" s="26">
        <v>0</v>
      </c>
      <c r="AE295" s="66"/>
      <c r="AF295" s="67"/>
    </row>
    <row r="296" spans="2:32" ht="14.25" customHeight="1" x14ac:dyDescent="0.2">
      <c r="B296" s="24"/>
      <c r="C296" s="101" t="s">
        <v>304</v>
      </c>
      <c r="D296" s="28">
        <f t="shared" ref="D296:D298" si="36">G296+I296+K296+M296+O296+Q296+S296+U296+W296+Y296+AA296+AC296</f>
        <v>5</v>
      </c>
      <c r="E296" s="33" t="s">
        <v>37</v>
      </c>
      <c r="F296" s="30">
        <f>SUM(H296,J296,L296,N296,P296,R296,T296,V296,X296,Z296,AB296,AD296)</f>
        <v>9000</v>
      </c>
      <c r="G296" s="32">
        <v>0</v>
      </c>
      <c r="H296" s="31">
        <v>0</v>
      </c>
      <c r="I296" s="32">
        <v>2</v>
      </c>
      <c r="J296" s="31">
        <v>3000</v>
      </c>
      <c r="K296" s="32">
        <v>0</v>
      </c>
      <c r="L296" s="31">
        <v>0</v>
      </c>
      <c r="M296" s="32">
        <v>0</v>
      </c>
      <c r="N296" s="31">
        <v>0</v>
      </c>
      <c r="O296" s="32">
        <v>2</v>
      </c>
      <c r="P296" s="31">
        <v>3000</v>
      </c>
      <c r="Q296" s="32">
        <v>0</v>
      </c>
      <c r="R296" s="31">
        <v>0</v>
      </c>
      <c r="S296" s="32">
        <v>0</v>
      </c>
      <c r="T296" s="31">
        <v>0</v>
      </c>
      <c r="U296" s="32">
        <v>0</v>
      </c>
      <c r="V296" s="31">
        <v>0</v>
      </c>
      <c r="W296" s="32">
        <v>0</v>
      </c>
      <c r="X296" s="31">
        <v>0</v>
      </c>
      <c r="Y296" s="32">
        <v>1</v>
      </c>
      <c r="Z296" s="31">
        <v>3000</v>
      </c>
      <c r="AA296" s="32">
        <v>0</v>
      </c>
      <c r="AB296" s="31">
        <v>0</v>
      </c>
      <c r="AC296" s="32">
        <v>0</v>
      </c>
      <c r="AD296" s="31">
        <v>0</v>
      </c>
      <c r="AE296" s="66"/>
      <c r="AF296" s="67"/>
    </row>
    <row r="297" spans="2:32" ht="14.25" customHeight="1" x14ac:dyDescent="0.2">
      <c r="B297" s="24"/>
      <c r="C297" s="101" t="s">
        <v>295</v>
      </c>
      <c r="D297" s="34">
        <f t="shared" si="36"/>
        <v>5</v>
      </c>
      <c r="E297" s="33" t="s">
        <v>37</v>
      </c>
      <c r="F297" s="37">
        <f t="shared" ref="F297:F298" si="37">SUM(H297,J297,L297,N297,P297,R297,T297,V297,X297,Z297,AB297,AD297)</f>
        <v>5000</v>
      </c>
      <c r="G297" s="44">
        <v>1</v>
      </c>
      <c r="H297" s="38">
        <v>1000</v>
      </c>
      <c r="I297" s="44">
        <v>1</v>
      </c>
      <c r="J297" s="38">
        <v>1000</v>
      </c>
      <c r="K297" s="44">
        <v>1</v>
      </c>
      <c r="L297" s="38">
        <v>1000</v>
      </c>
      <c r="M297" s="44">
        <v>0</v>
      </c>
      <c r="N297" s="38">
        <v>0</v>
      </c>
      <c r="O297" s="44">
        <v>0</v>
      </c>
      <c r="P297" s="38">
        <v>0</v>
      </c>
      <c r="Q297" s="44">
        <v>0</v>
      </c>
      <c r="R297" s="38">
        <v>0</v>
      </c>
      <c r="S297" s="44">
        <v>1</v>
      </c>
      <c r="T297" s="38">
        <v>1000</v>
      </c>
      <c r="U297" s="44">
        <v>1</v>
      </c>
      <c r="V297" s="38">
        <v>1000</v>
      </c>
      <c r="W297" s="44">
        <v>0</v>
      </c>
      <c r="X297" s="38">
        <v>0</v>
      </c>
      <c r="Y297" s="44">
        <v>0</v>
      </c>
      <c r="Z297" s="38">
        <v>0</v>
      </c>
      <c r="AA297" s="44">
        <v>0</v>
      </c>
      <c r="AB297" s="38">
        <v>0</v>
      </c>
      <c r="AC297" s="44">
        <v>0</v>
      </c>
      <c r="AD297" s="38">
        <v>0</v>
      </c>
      <c r="AE297" s="66"/>
      <c r="AF297" s="67"/>
    </row>
    <row r="298" spans="2:32" ht="14.25" customHeight="1" x14ac:dyDescent="0.2">
      <c r="B298" s="24"/>
      <c r="C298" s="101" t="s">
        <v>294</v>
      </c>
      <c r="D298" s="28">
        <f t="shared" si="36"/>
        <v>5</v>
      </c>
      <c r="E298" s="33" t="s">
        <v>37</v>
      </c>
      <c r="F298" s="30">
        <f t="shared" si="37"/>
        <v>10000</v>
      </c>
      <c r="G298" s="32">
        <v>0</v>
      </c>
      <c r="H298" s="31">
        <v>0</v>
      </c>
      <c r="I298" s="32">
        <v>1</v>
      </c>
      <c r="J298" s="31">
        <v>2000</v>
      </c>
      <c r="K298" s="32">
        <v>0</v>
      </c>
      <c r="L298" s="31">
        <v>0</v>
      </c>
      <c r="M298" s="32">
        <v>1</v>
      </c>
      <c r="N298" s="31">
        <v>2000</v>
      </c>
      <c r="O298" s="32">
        <v>0</v>
      </c>
      <c r="P298" s="31">
        <v>0</v>
      </c>
      <c r="Q298" s="32">
        <v>1</v>
      </c>
      <c r="R298" s="31">
        <v>2000</v>
      </c>
      <c r="S298" s="32">
        <v>0</v>
      </c>
      <c r="T298" s="31">
        <v>0</v>
      </c>
      <c r="U298" s="32">
        <v>0</v>
      </c>
      <c r="V298" s="31">
        <v>0</v>
      </c>
      <c r="W298" s="32">
        <v>1</v>
      </c>
      <c r="X298" s="31">
        <v>2000</v>
      </c>
      <c r="Y298" s="32">
        <v>0</v>
      </c>
      <c r="Z298" s="31">
        <v>0</v>
      </c>
      <c r="AA298" s="32">
        <v>0</v>
      </c>
      <c r="AB298" s="31">
        <v>0</v>
      </c>
      <c r="AC298" s="32">
        <v>1</v>
      </c>
      <c r="AD298" s="31">
        <v>2000</v>
      </c>
      <c r="AE298" s="66"/>
      <c r="AF298" s="67"/>
    </row>
    <row r="299" spans="2:32" ht="26.25" customHeight="1" x14ac:dyDescent="0.2">
      <c r="B299" s="24">
        <v>515</v>
      </c>
      <c r="C299" s="20" t="s">
        <v>256</v>
      </c>
      <c r="D299" s="34"/>
      <c r="E299" s="33"/>
      <c r="F299" s="25">
        <f>H299+J299+L299+N299+P299+R299+T299+V299+X299+Z299+AB299+AD299</f>
        <v>500</v>
      </c>
      <c r="G299" s="41" t="s">
        <v>67</v>
      </c>
      <c r="H299" s="42">
        <f>H300</f>
        <v>0</v>
      </c>
      <c r="I299" s="41" t="s">
        <v>67</v>
      </c>
      <c r="J299" s="42">
        <f>J300</f>
        <v>0</v>
      </c>
      <c r="K299" s="41" t="s">
        <v>67</v>
      </c>
      <c r="L299" s="42">
        <f>L300</f>
        <v>0</v>
      </c>
      <c r="M299" s="41" t="s">
        <v>67</v>
      </c>
      <c r="N299" s="42">
        <f>N300</f>
        <v>500</v>
      </c>
      <c r="O299" s="41" t="s">
        <v>67</v>
      </c>
      <c r="P299" s="42">
        <f>P300</f>
        <v>0</v>
      </c>
      <c r="Q299" s="41" t="s">
        <v>67</v>
      </c>
      <c r="R299" s="42">
        <f>R300</f>
        <v>0</v>
      </c>
      <c r="S299" s="41" t="s">
        <v>67</v>
      </c>
      <c r="T299" s="42">
        <f>T300</f>
        <v>0</v>
      </c>
      <c r="U299" s="41" t="s">
        <v>67</v>
      </c>
      <c r="V299" s="42">
        <f>V300</f>
        <v>0</v>
      </c>
      <c r="W299" s="41" t="s">
        <v>67</v>
      </c>
      <c r="X299" s="42">
        <f>X300</f>
        <v>0</v>
      </c>
      <c r="Y299" s="41" t="s">
        <v>67</v>
      </c>
      <c r="Z299" s="42">
        <f>Z300</f>
        <v>0</v>
      </c>
      <c r="AA299" s="41" t="s">
        <v>67</v>
      </c>
      <c r="AB299" s="42">
        <f>AB300</f>
        <v>0</v>
      </c>
      <c r="AC299" s="41" t="s">
        <v>67</v>
      </c>
      <c r="AD299" s="42">
        <f>AD300</f>
        <v>0</v>
      </c>
      <c r="AE299" s="66"/>
      <c r="AF299" s="68"/>
    </row>
    <row r="300" spans="2:32" ht="23.25" customHeight="1" x14ac:dyDescent="0.2">
      <c r="B300" s="24"/>
      <c r="C300" s="101" t="s">
        <v>257</v>
      </c>
      <c r="D300" s="28">
        <v>1</v>
      </c>
      <c r="E300" s="33" t="s">
        <v>37</v>
      </c>
      <c r="F300" s="30">
        <f>SUM(H300,J300,L300,N300,P300,R300,T300,V300,X300,Z300,AB300,AD300)</f>
        <v>500</v>
      </c>
      <c r="G300" s="32">
        <v>0</v>
      </c>
      <c r="H300" s="57">
        <v>0</v>
      </c>
      <c r="I300" s="32">
        <v>0</v>
      </c>
      <c r="J300" s="31">
        <v>0</v>
      </c>
      <c r="K300" s="32">
        <v>0</v>
      </c>
      <c r="L300" s="31">
        <v>0</v>
      </c>
      <c r="M300" s="32">
        <v>1</v>
      </c>
      <c r="N300" s="31">
        <v>500</v>
      </c>
      <c r="O300" s="32">
        <v>0</v>
      </c>
      <c r="P300" s="31">
        <v>0</v>
      </c>
      <c r="Q300" s="32">
        <v>0</v>
      </c>
      <c r="R300" s="31">
        <v>0</v>
      </c>
      <c r="S300" s="32">
        <v>0</v>
      </c>
      <c r="T300" s="31">
        <v>0</v>
      </c>
      <c r="U300" s="32">
        <v>0</v>
      </c>
      <c r="V300" s="31">
        <v>0</v>
      </c>
      <c r="W300" s="32">
        <v>0</v>
      </c>
      <c r="X300" s="31">
        <v>0</v>
      </c>
      <c r="Y300" s="32">
        <v>0</v>
      </c>
      <c r="Z300" s="31">
        <v>0</v>
      </c>
      <c r="AA300" s="32">
        <v>0</v>
      </c>
      <c r="AB300" s="31">
        <v>0</v>
      </c>
      <c r="AC300" s="32">
        <v>0</v>
      </c>
      <c r="AD300" s="31">
        <v>0</v>
      </c>
      <c r="AE300" s="66"/>
      <c r="AF300" s="68"/>
    </row>
    <row r="301" spans="2:32" ht="12" customHeight="1" x14ac:dyDescent="0.2">
      <c r="B301" s="24">
        <v>519</v>
      </c>
      <c r="C301" s="20" t="s">
        <v>258</v>
      </c>
      <c r="D301" s="28"/>
      <c r="E301" s="19"/>
      <c r="F301" s="25">
        <f>H301+J301+L301+N301+P301+R301+T301+V301+X301+Z301+AB301+AD301</f>
        <v>12110.6</v>
      </c>
      <c r="G301" s="39"/>
      <c r="H301" s="25">
        <f>SUM(H302)</f>
        <v>0</v>
      </c>
      <c r="I301" s="39"/>
      <c r="J301" s="25">
        <f>SUM(J302)</f>
        <v>0</v>
      </c>
      <c r="K301" s="39"/>
      <c r="L301" s="25">
        <f>SUM(L302)</f>
        <v>0</v>
      </c>
      <c r="M301" s="39"/>
      <c r="N301" s="25">
        <f>SUM(N302)</f>
        <v>6055.3</v>
      </c>
      <c r="O301" s="39"/>
      <c r="P301" s="25">
        <f>SUM(P302)</f>
        <v>0</v>
      </c>
      <c r="Q301" s="39"/>
      <c r="R301" s="25">
        <f>SUM(R302)</f>
        <v>0</v>
      </c>
      <c r="S301" s="39"/>
      <c r="T301" s="25">
        <f>SUM(T302)</f>
        <v>0</v>
      </c>
      <c r="U301" s="39"/>
      <c r="V301" s="25">
        <f>SUM(V302)</f>
        <v>6055.3</v>
      </c>
      <c r="W301" s="39"/>
      <c r="X301" s="25">
        <f>SUM(X302)</f>
        <v>0</v>
      </c>
      <c r="Y301" s="39"/>
      <c r="Z301" s="25">
        <f>SUM(Z302)</f>
        <v>0</v>
      </c>
      <c r="AA301" s="39"/>
      <c r="AB301" s="25">
        <f>SUM(AB302)</f>
        <v>0</v>
      </c>
      <c r="AC301" s="39"/>
      <c r="AD301" s="25">
        <f>SUM(AD302)</f>
        <v>0</v>
      </c>
      <c r="AE301" s="66"/>
      <c r="AF301" s="68"/>
    </row>
    <row r="302" spans="2:32" ht="12" customHeight="1" x14ac:dyDescent="0.2">
      <c r="B302" s="24"/>
      <c r="C302" s="101" t="s">
        <v>265</v>
      </c>
      <c r="D302" s="28">
        <v>1</v>
      </c>
      <c r="E302" s="33" t="s">
        <v>37</v>
      </c>
      <c r="F302" s="52">
        <v>0</v>
      </c>
      <c r="G302" s="32">
        <v>0</v>
      </c>
      <c r="H302" s="57">
        <v>0</v>
      </c>
      <c r="I302" s="32">
        <v>0</v>
      </c>
      <c r="J302" s="57">
        <v>0</v>
      </c>
      <c r="K302" s="32">
        <v>0</v>
      </c>
      <c r="L302" s="57">
        <v>0</v>
      </c>
      <c r="M302" s="32">
        <v>1</v>
      </c>
      <c r="N302" s="31">
        <v>6055.3</v>
      </c>
      <c r="O302" s="32">
        <v>0</v>
      </c>
      <c r="P302" s="31">
        <v>0</v>
      </c>
      <c r="Q302" s="32">
        <v>0</v>
      </c>
      <c r="R302" s="31">
        <v>0</v>
      </c>
      <c r="S302" s="32">
        <v>0</v>
      </c>
      <c r="T302" s="31">
        <v>0</v>
      </c>
      <c r="U302" s="32">
        <v>1</v>
      </c>
      <c r="V302" s="31">
        <v>6055.3</v>
      </c>
      <c r="W302" s="32">
        <v>0</v>
      </c>
      <c r="X302" s="31">
        <v>0</v>
      </c>
      <c r="Y302" s="32">
        <v>0</v>
      </c>
      <c r="Z302" s="31">
        <v>0</v>
      </c>
      <c r="AA302" s="32">
        <v>0</v>
      </c>
      <c r="AB302" s="31">
        <v>0</v>
      </c>
      <c r="AC302" s="32">
        <v>0</v>
      </c>
      <c r="AD302" s="31">
        <v>0</v>
      </c>
      <c r="AE302" s="66"/>
      <c r="AF302" s="68"/>
    </row>
    <row r="303" spans="2:32" ht="26.25" customHeight="1" x14ac:dyDescent="0.2">
      <c r="B303" s="19">
        <v>5200</v>
      </c>
      <c r="C303" s="20" t="s">
        <v>259</v>
      </c>
      <c r="D303" s="28"/>
      <c r="E303" s="19"/>
      <c r="F303" s="25">
        <f>F304+F306</f>
        <v>11623.2</v>
      </c>
      <c r="G303" s="41"/>
      <c r="H303" s="42">
        <f>SUM(H304,H306)</f>
        <v>0</v>
      </c>
      <c r="I303" s="41" t="s">
        <v>67</v>
      </c>
      <c r="J303" s="42">
        <f>SUM(J304,J306)</f>
        <v>0</v>
      </c>
      <c r="K303" s="41" t="s">
        <v>67</v>
      </c>
      <c r="L303" s="42">
        <f>SUM(L304,L306)</f>
        <v>11623.2</v>
      </c>
      <c r="M303" s="41">
        <v>0</v>
      </c>
      <c r="N303" s="42">
        <f>SUM(N304,N306)</f>
        <v>0</v>
      </c>
      <c r="O303" s="41" t="s">
        <v>67</v>
      </c>
      <c r="P303" s="42">
        <f>SUM(P304,P306)</f>
        <v>0</v>
      </c>
      <c r="Q303" s="41" t="s">
        <v>67</v>
      </c>
      <c r="R303" s="42">
        <f>SUM(R304,R306)</f>
        <v>0</v>
      </c>
      <c r="S303" s="41" t="s">
        <v>67</v>
      </c>
      <c r="T303" s="42">
        <f>SUM(T304,T306)</f>
        <v>0</v>
      </c>
      <c r="U303" s="41" t="s">
        <v>67</v>
      </c>
      <c r="V303" s="42">
        <f>SUM(V304,V306)</f>
        <v>0</v>
      </c>
      <c r="W303" s="41" t="s">
        <v>67</v>
      </c>
      <c r="X303" s="42">
        <f>SUM(X304,X306)</f>
        <v>0</v>
      </c>
      <c r="Y303" s="41" t="s">
        <v>67</v>
      </c>
      <c r="Z303" s="42">
        <f>SUM(Z304,Z306)</f>
        <v>0</v>
      </c>
      <c r="AA303" s="41" t="s">
        <v>67</v>
      </c>
      <c r="AB303" s="42">
        <f>SUM(AB304,AB306)</f>
        <v>0</v>
      </c>
      <c r="AC303" s="41" t="s">
        <v>67</v>
      </c>
      <c r="AD303" s="42">
        <f>SUM(AD304,AD306)</f>
        <v>0</v>
      </c>
      <c r="AE303" s="66"/>
    </row>
    <row r="304" spans="2:32" ht="15.75" customHeight="1" x14ac:dyDescent="0.2">
      <c r="B304" s="24">
        <v>521</v>
      </c>
      <c r="C304" s="20" t="s">
        <v>260</v>
      </c>
      <c r="D304" s="28">
        <f t="shared" si="35"/>
        <v>0</v>
      </c>
      <c r="E304" s="19"/>
      <c r="F304" s="25">
        <f>H304+J304+L304+N304+P304+R304+T304+V304+X304+Z304+AB304+AD304</f>
        <v>5811.6</v>
      </c>
      <c r="G304" s="39"/>
      <c r="H304" s="26">
        <f>H305</f>
        <v>0</v>
      </c>
      <c r="I304" s="39"/>
      <c r="J304" s="26">
        <f>J305</f>
        <v>0</v>
      </c>
      <c r="K304" s="39"/>
      <c r="L304" s="26">
        <f>L305</f>
        <v>5811.6</v>
      </c>
      <c r="M304" s="39"/>
      <c r="N304" s="26">
        <f>N305</f>
        <v>0</v>
      </c>
      <c r="O304" s="39"/>
      <c r="P304" s="26">
        <f>P305</f>
        <v>0</v>
      </c>
      <c r="Q304" s="39"/>
      <c r="R304" s="26">
        <f>R305</f>
        <v>0</v>
      </c>
      <c r="S304" s="39"/>
      <c r="T304" s="26">
        <f>T305</f>
        <v>0</v>
      </c>
      <c r="U304" s="39"/>
      <c r="V304" s="26">
        <f>V305</f>
        <v>0</v>
      </c>
      <c r="W304" s="39"/>
      <c r="X304" s="26">
        <f>X305</f>
        <v>0</v>
      </c>
      <c r="Y304" s="39"/>
      <c r="Z304" s="26">
        <f>Z305</f>
        <v>0</v>
      </c>
      <c r="AA304" s="39"/>
      <c r="AB304" s="26">
        <f>AB305</f>
        <v>0</v>
      </c>
      <c r="AC304" s="39"/>
      <c r="AD304" s="26">
        <f>AD305</f>
        <v>0</v>
      </c>
      <c r="AE304" s="66"/>
      <c r="AF304" s="68"/>
    </row>
    <row r="305" spans="2:32" ht="12.75" customHeight="1" x14ac:dyDescent="0.2">
      <c r="B305" s="24"/>
      <c r="C305" s="101" t="s">
        <v>261</v>
      </c>
      <c r="D305" s="28">
        <f t="shared" si="35"/>
        <v>1</v>
      </c>
      <c r="E305" s="33" t="s">
        <v>37</v>
      </c>
      <c r="F305" s="30">
        <f>SUM(H305,J305,L305,N305,P305,R305,T305,V305,X305,Z305,AB305,AD305)</f>
        <v>5811.6</v>
      </c>
      <c r="G305" s="32">
        <v>0</v>
      </c>
      <c r="H305" s="57">
        <v>0</v>
      </c>
      <c r="I305" s="32"/>
      <c r="J305" s="31">
        <v>0</v>
      </c>
      <c r="K305" s="32">
        <v>1</v>
      </c>
      <c r="L305" s="31">
        <v>5811.6</v>
      </c>
      <c r="M305" s="32">
        <v>0</v>
      </c>
      <c r="N305" s="31">
        <v>0</v>
      </c>
      <c r="O305" s="32">
        <v>0</v>
      </c>
      <c r="P305" s="31">
        <v>0</v>
      </c>
      <c r="Q305" s="32">
        <v>0</v>
      </c>
      <c r="R305" s="31">
        <v>0</v>
      </c>
      <c r="S305" s="32">
        <v>0</v>
      </c>
      <c r="T305" s="31">
        <v>0</v>
      </c>
      <c r="U305" s="32">
        <v>0</v>
      </c>
      <c r="V305" s="31">
        <v>0</v>
      </c>
      <c r="W305" s="32">
        <v>0</v>
      </c>
      <c r="X305" s="31">
        <v>0</v>
      </c>
      <c r="Y305" s="32">
        <v>0</v>
      </c>
      <c r="Z305" s="31">
        <v>0</v>
      </c>
      <c r="AA305" s="32">
        <v>0</v>
      </c>
      <c r="AB305" s="31">
        <v>0</v>
      </c>
      <c r="AC305" s="32">
        <v>0</v>
      </c>
      <c r="AD305" s="38">
        <v>0</v>
      </c>
      <c r="AE305" s="18"/>
      <c r="AF305" s="68"/>
    </row>
    <row r="306" spans="2:32" ht="14.25" customHeight="1" x14ac:dyDescent="0.2">
      <c r="B306" s="24">
        <v>523</v>
      </c>
      <c r="C306" s="20" t="s">
        <v>262</v>
      </c>
      <c r="D306" s="28"/>
      <c r="E306" s="19"/>
      <c r="F306" s="25">
        <f>H306+J306+L306+N306+P306+R306+T306+V306+X306+Z306+AB306+AD306</f>
        <v>5811.6</v>
      </c>
      <c r="G306" s="39"/>
      <c r="H306" s="26">
        <f>H307</f>
        <v>0</v>
      </c>
      <c r="I306" s="39" t="s">
        <v>67</v>
      </c>
      <c r="J306" s="26">
        <f>J307</f>
        <v>0</v>
      </c>
      <c r="K306" s="39" t="s">
        <v>67</v>
      </c>
      <c r="L306" s="26">
        <f>L307</f>
        <v>5811.6</v>
      </c>
      <c r="M306" s="39" t="s">
        <v>67</v>
      </c>
      <c r="N306" s="26">
        <f>N307</f>
        <v>0</v>
      </c>
      <c r="O306" s="39" t="s">
        <v>67</v>
      </c>
      <c r="P306" s="26">
        <f>P307</f>
        <v>0</v>
      </c>
      <c r="Q306" s="39" t="s">
        <v>67</v>
      </c>
      <c r="R306" s="26">
        <f>R307</f>
        <v>0</v>
      </c>
      <c r="S306" s="39" t="s">
        <v>67</v>
      </c>
      <c r="T306" s="26">
        <f>T307</f>
        <v>0</v>
      </c>
      <c r="U306" s="39" t="s">
        <v>67</v>
      </c>
      <c r="V306" s="26">
        <f>V307</f>
        <v>0</v>
      </c>
      <c r="W306" s="39" t="s">
        <v>67</v>
      </c>
      <c r="X306" s="26">
        <f>X307</f>
        <v>0</v>
      </c>
      <c r="Y306" s="39" t="s">
        <v>67</v>
      </c>
      <c r="Z306" s="26">
        <f>Z307</f>
        <v>0</v>
      </c>
      <c r="AA306" s="39" t="s">
        <v>67</v>
      </c>
      <c r="AB306" s="26">
        <f>AB307</f>
        <v>0</v>
      </c>
      <c r="AC306" s="39" t="s">
        <v>67</v>
      </c>
      <c r="AD306" s="26">
        <f>AD307</f>
        <v>0</v>
      </c>
      <c r="AE306" s="18"/>
      <c r="AF306" s="68"/>
    </row>
    <row r="307" spans="2:32" ht="15" customHeight="1" x14ac:dyDescent="0.2">
      <c r="B307" s="24"/>
      <c r="C307" s="101" t="s">
        <v>263</v>
      </c>
      <c r="D307" s="28">
        <f t="shared" si="35"/>
        <v>1</v>
      </c>
      <c r="E307" s="33" t="s">
        <v>37</v>
      </c>
      <c r="F307" s="30">
        <f>SUM(H307,J307,L307,N307,P307,R307,T307,V307,X307,Z307,AB307,AD307)</f>
        <v>5811.6</v>
      </c>
      <c r="G307" s="32">
        <v>0</v>
      </c>
      <c r="H307" s="57">
        <v>0</v>
      </c>
      <c r="I307" s="32">
        <v>0</v>
      </c>
      <c r="J307" s="31">
        <v>0</v>
      </c>
      <c r="K307" s="32">
        <v>1</v>
      </c>
      <c r="L307" s="31">
        <v>5811.6</v>
      </c>
      <c r="M307" s="32">
        <v>0</v>
      </c>
      <c r="N307" s="31">
        <v>0</v>
      </c>
      <c r="O307" s="32">
        <v>0</v>
      </c>
      <c r="P307" s="31">
        <v>0</v>
      </c>
      <c r="Q307" s="32">
        <v>0</v>
      </c>
      <c r="R307" s="31">
        <v>0</v>
      </c>
      <c r="S307" s="32">
        <v>0</v>
      </c>
      <c r="T307" s="31">
        <v>0</v>
      </c>
      <c r="U307" s="32">
        <v>0</v>
      </c>
      <c r="V307" s="31">
        <v>0</v>
      </c>
      <c r="W307" s="32">
        <v>0</v>
      </c>
      <c r="X307" s="31">
        <v>0</v>
      </c>
      <c r="Y307" s="32">
        <v>0</v>
      </c>
      <c r="Z307" s="31">
        <v>0</v>
      </c>
      <c r="AA307" s="32">
        <v>0</v>
      </c>
      <c r="AB307" s="31">
        <v>0</v>
      </c>
      <c r="AC307" s="32">
        <v>0</v>
      </c>
      <c r="AD307" s="31">
        <v>0</v>
      </c>
      <c r="AE307" s="18"/>
      <c r="AF307" s="68"/>
    </row>
    <row r="308" spans="2:32" ht="26.25" customHeight="1" x14ac:dyDescent="0.2">
      <c r="B308" s="19">
        <v>5600</v>
      </c>
      <c r="C308" s="20" t="s">
        <v>264</v>
      </c>
      <c r="D308" s="34"/>
      <c r="E308" s="19"/>
      <c r="F308" s="25">
        <f>F309</f>
        <v>3000</v>
      </c>
      <c r="G308" s="51" t="s">
        <v>67</v>
      </c>
      <c r="H308" s="25">
        <f>H309</f>
        <v>250</v>
      </c>
      <c r="I308" s="51" t="s">
        <v>67</v>
      </c>
      <c r="J308" s="25">
        <f>J309</f>
        <v>250</v>
      </c>
      <c r="K308" s="51" t="s">
        <v>67</v>
      </c>
      <c r="L308" s="25">
        <f>L309</f>
        <v>250</v>
      </c>
      <c r="M308" s="51" t="s">
        <v>67</v>
      </c>
      <c r="N308" s="25">
        <f>N309</f>
        <v>250</v>
      </c>
      <c r="O308" s="51" t="s">
        <v>67</v>
      </c>
      <c r="P308" s="25">
        <f>P309</f>
        <v>250</v>
      </c>
      <c r="Q308" s="51" t="s">
        <v>67</v>
      </c>
      <c r="R308" s="25">
        <f>R309</f>
        <v>250</v>
      </c>
      <c r="S308" s="51" t="s">
        <v>67</v>
      </c>
      <c r="T308" s="25">
        <f>T309</f>
        <v>250</v>
      </c>
      <c r="U308" s="51" t="s">
        <v>67</v>
      </c>
      <c r="V308" s="25">
        <f>V309</f>
        <v>250</v>
      </c>
      <c r="W308" s="25" t="str">
        <f>W309</f>
        <v xml:space="preserve"> </v>
      </c>
      <c r="X308" s="25">
        <f>X309</f>
        <v>250</v>
      </c>
      <c r="Y308" s="25" t="str">
        <f>Y309</f>
        <v xml:space="preserve"> </v>
      </c>
      <c r="Z308" s="25">
        <f>Z309</f>
        <v>250</v>
      </c>
      <c r="AA308" s="51" t="s">
        <v>67</v>
      </c>
      <c r="AB308" s="25">
        <f>AB309</f>
        <v>250</v>
      </c>
      <c r="AC308" s="51" t="s">
        <v>67</v>
      </c>
      <c r="AD308" s="25">
        <f>AD309</f>
        <v>250</v>
      </c>
      <c r="AE308" s="18"/>
      <c r="AF308" s="68"/>
    </row>
    <row r="309" spans="2:32" ht="14.25" customHeight="1" x14ac:dyDescent="0.2">
      <c r="B309" s="24">
        <v>569</v>
      </c>
      <c r="C309" s="20" t="s">
        <v>266</v>
      </c>
      <c r="D309" s="28"/>
      <c r="E309" s="19"/>
      <c r="F309" s="25">
        <f>H309+J309+L309+N309+P309+R309+T309+V309+X309+Z309+AB309+AD309</f>
        <v>3000</v>
      </c>
      <c r="G309" s="39" t="s">
        <v>67</v>
      </c>
      <c r="H309" s="26">
        <f>H310</f>
        <v>250</v>
      </c>
      <c r="I309" s="39" t="s">
        <v>67</v>
      </c>
      <c r="J309" s="26">
        <f>J310</f>
        <v>250</v>
      </c>
      <c r="K309" s="39" t="s">
        <v>67</v>
      </c>
      <c r="L309" s="26">
        <f>L310</f>
        <v>250</v>
      </c>
      <c r="M309" s="39" t="s">
        <v>67</v>
      </c>
      <c r="N309" s="26">
        <f>N310</f>
        <v>250</v>
      </c>
      <c r="O309" s="39" t="s">
        <v>67</v>
      </c>
      <c r="P309" s="26">
        <f>P310</f>
        <v>250</v>
      </c>
      <c r="Q309" s="39" t="s">
        <v>67</v>
      </c>
      <c r="R309" s="26">
        <f>R310</f>
        <v>250</v>
      </c>
      <c r="S309" s="39" t="s">
        <v>67</v>
      </c>
      <c r="T309" s="26">
        <f>T310</f>
        <v>250</v>
      </c>
      <c r="U309" s="39" t="s">
        <v>67</v>
      </c>
      <c r="V309" s="26">
        <f>V310</f>
        <v>250</v>
      </c>
      <c r="W309" s="39" t="s">
        <v>67</v>
      </c>
      <c r="X309" s="26">
        <f>X310</f>
        <v>250</v>
      </c>
      <c r="Y309" s="39" t="s">
        <v>67</v>
      </c>
      <c r="Z309" s="26">
        <f>Z310</f>
        <v>250</v>
      </c>
      <c r="AA309" s="39" t="s">
        <v>67</v>
      </c>
      <c r="AB309" s="26">
        <f>AB310</f>
        <v>250</v>
      </c>
      <c r="AC309" s="39" t="s">
        <v>67</v>
      </c>
      <c r="AD309" s="26">
        <f>AD310</f>
        <v>250</v>
      </c>
      <c r="AE309" s="18"/>
    </row>
    <row r="310" spans="2:32" ht="15" customHeight="1" x14ac:dyDescent="0.2">
      <c r="B310" s="24"/>
      <c r="C310" s="101" t="s">
        <v>267</v>
      </c>
      <c r="D310" s="28">
        <f t="shared" si="35"/>
        <v>12</v>
      </c>
      <c r="E310" s="33" t="s">
        <v>37</v>
      </c>
      <c r="F310" s="30">
        <f>SUM(H310,J310,L310,N310,P310,R310,T310,V310,X310,Z310,AB310,AD310)</f>
        <v>3000</v>
      </c>
      <c r="G310" s="32">
        <v>1</v>
      </c>
      <c r="H310" s="31">
        <v>250</v>
      </c>
      <c r="I310" s="32">
        <v>1</v>
      </c>
      <c r="J310" s="31">
        <v>250</v>
      </c>
      <c r="K310" s="32">
        <v>1</v>
      </c>
      <c r="L310" s="31">
        <v>250</v>
      </c>
      <c r="M310" s="32">
        <v>1</v>
      </c>
      <c r="N310" s="31">
        <v>250</v>
      </c>
      <c r="O310" s="32">
        <v>1</v>
      </c>
      <c r="P310" s="31">
        <v>250</v>
      </c>
      <c r="Q310" s="32">
        <v>1</v>
      </c>
      <c r="R310" s="31">
        <v>250</v>
      </c>
      <c r="S310" s="32">
        <v>1</v>
      </c>
      <c r="T310" s="31">
        <v>250</v>
      </c>
      <c r="U310" s="32">
        <v>1</v>
      </c>
      <c r="V310" s="31">
        <v>250</v>
      </c>
      <c r="W310" s="32">
        <v>1</v>
      </c>
      <c r="X310" s="31">
        <v>250</v>
      </c>
      <c r="Y310" s="32">
        <v>1</v>
      </c>
      <c r="Z310" s="31">
        <v>250</v>
      </c>
      <c r="AA310" s="32">
        <v>1</v>
      </c>
      <c r="AB310" s="31">
        <v>250</v>
      </c>
      <c r="AC310" s="32">
        <v>1</v>
      </c>
      <c r="AD310" s="31">
        <v>250</v>
      </c>
      <c r="AE310" s="18"/>
    </row>
    <row r="311" spans="2:32" ht="13.5" customHeight="1" x14ac:dyDescent="0.2">
      <c r="B311" s="19">
        <v>5900</v>
      </c>
      <c r="C311" s="20" t="s">
        <v>268</v>
      </c>
      <c r="D311" s="28"/>
      <c r="E311" s="33" t="s">
        <v>36</v>
      </c>
      <c r="F311" s="52">
        <f>F312</f>
        <v>10524</v>
      </c>
      <c r="G311" s="32"/>
      <c r="H311" s="52">
        <f>H312</f>
        <v>0</v>
      </c>
      <c r="I311" s="39"/>
      <c r="J311" s="52">
        <f>J312</f>
        <v>0</v>
      </c>
      <c r="K311" s="39"/>
      <c r="L311" s="52">
        <f>L312</f>
        <v>0</v>
      </c>
      <c r="M311" s="39"/>
      <c r="N311" s="52">
        <f>N312</f>
        <v>5262</v>
      </c>
      <c r="O311" s="39"/>
      <c r="P311" s="23">
        <f>P313</f>
        <v>0</v>
      </c>
      <c r="Q311" s="39"/>
      <c r="R311" s="52">
        <f>R312</f>
        <v>0</v>
      </c>
      <c r="S311" s="39"/>
      <c r="T311" s="52">
        <f>T312</f>
        <v>5262</v>
      </c>
      <c r="U311" s="39"/>
      <c r="V311" s="52">
        <f>V312</f>
        <v>0</v>
      </c>
      <c r="W311" s="39"/>
      <c r="X311" s="52">
        <f>X312</f>
        <v>0</v>
      </c>
      <c r="Y311" s="39"/>
      <c r="Z311" s="52">
        <f>Z312</f>
        <v>0</v>
      </c>
      <c r="AA311" s="39"/>
      <c r="AB311" s="52">
        <f>AB312</f>
        <v>0</v>
      </c>
      <c r="AC311" s="39"/>
      <c r="AD311" s="52">
        <f>AD312</f>
        <v>0</v>
      </c>
      <c r="AE311" s="18"/>
    </row>
    <row r="312" spans="2:32" ht="24" customHeight="1" x14ac:dyDescent="0.2">
      <c r="B312" s="24">
        <v>597</v>
      </c>
      <c r="C312" s="20" t="s">
        <v>269</v>
      </c>
      <c r="D312" s="28"/>
      <c r="E312" s="33"/>
      <c r="F312" s="25">
        <f>H312+J312+L312+N312+P312+R312+T312+V312+X312+Z312+AB312+AD312</f>
        <v>10524</v>
      </c>
      <c r="G312" s="32"/>
      <c r="H312" s="52">
        <f>SUM(H313)</f>
        <v>0</v>
      </c>
      <c r="I312" s="39"/>
      <c r="J312" s="52">
        <f>SUM(J313)</f>
        <v>0</v>
      </c>
      <c r="K312" s="39"/>
      <c r="L312" s="52">
        <f>SUM(L313)</f>
        <v>0</v>
      </c>
      <c r="M312" s="39"/>
      <c r="N312" s="52">
        <f>SUM(N313)</f>
        <v>5262</v>
      </c>
      <c r="O312" s="39"/>
      <c r="P312" s="52">
        <f>SUM(P313)</f>
        <v>0</v>
      </c>
      <c r="Q312" s="39"/>
      <c r="R312" s="52">
        <f>SUM(R313)</f>
        <v>0</v>
      </c>
      <c r="S312" s="39"/>
      <c r="T312" s="52">
        <f>SUM(T313)</f>
        <v>5262</v>
      </c>
      <c r="U312" s="39"/>
      <c r="V312" s="52">
        <f>SUM(V313)</f>
        <v>0</v>
      </c>
      <c r="W312" s="39"/>
      <c r="X312" s="52">
        <f>SUM(X313)</f>
        <v>0</v>
      </c>
      <c r="Y312" s="39"/>
      <c r="Z312" s="52">
        <f>SUM(Z313)</f>
        <v>0</v>
      </c>
      <c r="AA312" s="39"/>
      <c r="AB312" s="52">
        <f>SUM(AB313)</f>
        <v>0</v>
      </c>
      <c r="AC312" s="39"/>
      <c r="AD312" s="52">
        <f>SUM(AD313)</f>
        <v>0</v>
      </c>
      <c r="AE312" s="18"/>
    </row>
    <row r="313" spans="2:32" ht="24.75" customHeight="1" x14ac:dyDescent="0.2">
      <c r="B313" s="24"/>
      <c r="C313" s="101" t="s">
        <v>269</v>
      </c>
      <c r="D313" s="28">
        <f t="shared" si="35"/>
        <v>2</v>
      </c>
      <c r="E313" s="33" t="s">
        <v>36</v>
      </c>
      <c r="F313" s="30">
        <f>H313+J313+L313+N313+P313+R313+T313+V313+X313+Z313+AB313+AD313</f>
        <v>10524</v>
      </c>
      <c r="G313" s="32">
        <v>0</v>
      </c>
      <c r="H313" s="31">
        <v>0</v>
      </c>
      <c r="I313" s="32">
        <v>0</v>
      </c>
      <c r="J313" s="31">
        <v>0</v>
      </c>
      <c r="K313" s="32">
        <v>0</v>
      </c>
      <c r="L313" s="31">
        <v>0</v>
      </c>
      <c r="M313" s="32">
        <v>1</v>
      </c>
      <c r="N313" s="31">
        <v>5262</v>
      </c>
      <c r="O313" s="32">
        <v>0</v>
      </c>
      <c r="P313" s="31">
        <v>0</v>
      </c>
      <c r="Q313" s="32">
        <v>0</v>
      </c>
      <c r="R313" s="31">
        <v>0</v>
      </c>
      <c r="S313" s="32">
        <v>1</v>
      </c>
      <c r="T313" s="31">
        <v>5262</v>
      </c>
      <c r="U313" s="32">
        <v>0</v>
      </c>
      <c r="V313" s="31">
        <v>0</v>
      </c>
      <c r="W313" s="32">
        <v>0</v>
      </c>
      <c r="X313" s="31">
        <v>0</v>
      </c>
      <c r="Y313" s="32">
        <v>0</v>
      </c>
      <c r="Z313" s="31">
        <v>0</v>
      </c>
      <c r="AA313" s="32">
        <v>0</v>
      </c>
      <c r="AB313" s="31">
        <v>0</v>
      </c>
      <c r="AC313" s="32">
        <v>0</v>
      </c>
      <c r="AD313" s="31">
        <v>0</v>
      </c>
      <c r="AE313" s="18"/>
    </row>
    <row r="314" spans="2:32" ht="17.25" customHeight="1" x14ac:dyDescent="0.2">
      <c r="B314" s="69"/>
      <c r="C314" s="93" t="s">
        <v>270</v>
      </c>
      <c r="D314" s="70"/>
      <c r="E314" s="71"/>
      <c r="F314" s="72">
        <f>SUM(F6+F187+F293)</f>
        <v>4176197.9</v>
      </c>
      <c r="G314" s="72"/>
      <c r="H314" s="72">
        <f>SUM(H6+H187+H293)</f>
        <v>297624.01</v>
      </c>
      <c r="I314" s="72"/>
      <c r="J314" s="72">
        <f>SUM(J6+J187+J293)</f>
        <v>440129.94</v>
      </c>
      <c r="K314" s="72"/>
      <c r="L314" s="72">
        <f>SUM(L6+L187+L293)</f>
        <v>340992.85000000003</v>
      </c>
      <c r="M314" s="72"/>
      <c r="N314" s="72">
        <f>SUM(N6+N187+N293)</f>
        <v>357586.99</v>
      </c>
      <c r="O314" s="72"/>
      <c r="P314" s="72">
        <f>SUM(P6+P187+P293)</f>
        <v>309930.54000000004</v>
      </c>
      <c r="Q314" s="72"/>
      <c r="R314" s="72">
        <f>SUM(R6+R187+R293)</f>
        <v>857158.69</v>
      </c>
      <c r="S314" s="72"/>
      <c r="T314" s="72">
        <f>SUM(T6+T187+T293)</f>
        <v>315471.40000000002</v>
      </c>
      <c r="U314" s="72"/>
      <c r="V314" s="72">
        <f>SUM(V6+V187+V293)</f>
        <v>359406.20999999996</v>
      </c>
      <c r="W314" s="72"/>
      <c r="X314" s="72">
        <f>SUM(X6+X187+X293)</f>
        <v>295762.98</v>
      </c>
      <c r="Y314" s="72"/>
      <c r="Z314" s="72">
        <f>SUM(Z6+Z187+Z293)</f>
        <v>385593.4</v>
      </c>
      <c r="AA314" s="72"/>
      <c r="AB314" s="72">
        <f>SUM(AB6+AB187+AB293)</f>
        <v>294033.38</v>
      </c>
      <c r="AC314" s="72"/>
      <c r="AD314" s="72">
        <f>SUM(AD6+AD187+AD293)</f>
        <v>391690.12</v>
      </c>
      <c r="AE314" s="18"/>
    </row>
    <row r="315" spans="2:32" ht="17.25" customHeight="1" x14ac:dyDescent="0.2">
      <c r="B315" s="73"/>
      <c r="C315" s="94"/>
      <c r="D315" s="74"/>
      <c r="E315" s="75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18"/>
    </row>
    <row r="316" spans="2:32" ht="17.25" customHeight="1" x14ac:dyDescent="0.2">
      <c r="B316" s="73"/>
      <c r="C316" s="94"/>
      <c r="D316" s="74"/>
      <c r="E316" s="75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18"/>
    </row>
    <row r="317" spans="2:32" ht="17.25" customHeight="1" x14ac:dyDescent="0.2">
      <c r="B317" s="73"/>
      <c r="C317" s="94"/>
      <c r="D317" s="74"/>
      <c r="E317" s="75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18"/>
    </row>
    <row r="318" spans="2:32" ht="17.25" customHeight="1" x14ac:dyDescent="0.2">
      <c r="B318" s="73"/>
      <c r="C318" s="94"/>
      <c r="D318" s="74"/>
      <c r="E318" s="75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18"/>
    </row>
    <row r="319" spans="2:32" ht="17.25" customHeight="1" x14ac:dyDescent="0.2">
      <c r="B319" s="73"/>
      <c r="C319" s="94"/>
      <c r="D319" s="74"/>
      <c r="E319" s="75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18"/>
    </row>
    <row r="320" spans="2:32" ht="17.25" customHeight="1" x14ac:dyDescent="0.2">
      <c r="B320" s="73"/>
      <c r="C320" s="94"/>
      <c r="D320" s="74"/>
      <c r="E320" s="75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18"/>
    </row>
    <row r="321" spans="2:31" ht="17.25" customHeight="1" x14ac:dyDescent="0.2">
      <c r="B321" s="77"/>
      <c r="C321" s="95"/>
      <c r="D321" s="78"/>
      <c r="E321" s="77"/>
      <c r="F321" s="118" t="s">
        <v>296</v>
      </c>
      <c r="G321" s="118"/>
      <c r="H321" s="118"/>
      <c r="I321" s="118"/>
      <c r="J321" s="118"/>
      <c r="K321" s="118"/>
      <c r="L321" s="118"/>
      <c r="M321" s="118"/>
      <c r="N321" s="75"/>
      <c r="O321" s="118" t="s">
        <v>366</v>
      </c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75"/>
      <c r="AA321" s="6"/>
      <c r="AB321" s="6"/>
      <c r="AC321" s="6"/>
      <c r="AD321" s="6"/>
      <c r="AE321" s="18"/>
    </row>
    <row r="322" spans="2:31" ht="17.25" customHeight="1" x14ac:dyDescent="0.2">
      <c r="B322" s="77"/>
      <c r="C322" s="95"/>
      <c r="D322" s="78"/>
      <c r="E322" s="77"/>
      <c r="F322" s="111"/>
      <c r="G322" s="111"/>
      <c r="H322" s="111"/>
      <c r="I322" s="111"/>
      <c r="J322" s="111"/>
      <c r="K322" s="111"/>
      <c r="L322" s="111"/>
      <c r="M322" s="111"/>
      <c r="N322" s="75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75"/>
      <c r="AA322" s="6"/>
      <c r="AB322" s="6"/>
      <c r="AC322" s="6"/>
      <c r="AD322" s="6"/>
      <c r="AE322" s="18"/>
    </row>
    <row r="323" spans="2:31" ht="17.25" customHeight="1" x14ac:dyDescent="0.2">
      <c r="B323" s="77"/>
      <c r="C323" s="95"/>
      <c r="D323" s="78"/>
      <c r="E323" s="77"/>
      <c r="F323" s="111"/>
      <c r="G323" s="111"/>
      <c r="H323" s="111"/>
      <c r="I323" s="111"/>
      <c r="J323" s="111"/>
      <c r="K323" s="111"/>
      <c r="L323" s="111"/>
      <c r="M323" s="111"/>
      <c r="N323" s="75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75"/>
      <c r="AA323" s="6"/>
      <c r="AB323" s="6"/>
      <c r="AC323" s="6"/>
      <c r="AD323" s="6"/>
      <c r="AE323" s="18"/>
    </row>
    <row r="324" spans="2:31" ht="17.25" customHeight="1" x14ac:dyDescent="0.2">
      <c r="B324" s="73"/>
      <c r="C324" s="95"/>
      <c r="D324" s="78"/>
      <c r="E324" s="77"/>
      <c r="F324" s="79"/>
      <c r="G324" s="79"/>
      <c r="H324" s="79"/>
      <c r="I324" s="79"/>
      <c r="J324" s="79"/>
      <c r="K324" s="79"/>
      <c r="L324" s="79"/>
      <c r="M324" s="79"/>
      <c r="N324" s="79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6"/>
      <c r="AB324" s="6"/>
      <c r="AC324" s="6"/>
      <c r="AD324" s="6"/>
      <c r="AE324" s="18"/>
    </row>
    <row r="325" spans="2:31" ht="17.25" customHeight="1" x14ac:dyDescent="0.2">
      <c r="B325" s="80"/>
      <c r="C325" s="96"/>
      <c r="D325" s="81"/>
      <c r="E325" s="82"/>
      <c r="F325" s="83"/>
      <c r="G325" s="83"/>
      <c r="H325" s="83"/>
      <c r="I325" s="83"/>
      <c r="J325" s="83"/>
      <c r="K325" s="83"/>
      <c r="L325" s="83"/>
      <c r="M325" s="83"/>
      <c r="N325" s="77"/>
      <c r="O325" s="73"/>
      <c r="P325" s="73"/>
      <c r="Q325" s="84"/>
      <c r="R325" s="84"/>
      <c r="S325" s="84"/>
      <c r="T325" s="84"/>
      <c r="U325" s="84"/>
      <c r="V325" s="84"/>
      <c r="W325" s="84"/>
      <c r="X325" s="84"/>
      <c r="Y325" s="85"/>
      <c r="Z325" s="73"/>
      <c r="AA325" s="80"/>
      <c r="AB325" s="80"/>
      <c r="AC325" s="80"/>
      <c r="AD325" s="80"/>
      <c r="AE325" s="18"/>
    </row>
    <row r="326" spans="2:31" ht="17.25" customHeight="1" x14ac:dyDescent="0.2">
      <c r="B326" s="2"/>
      <c r="C326" s="97"/>
      <c r="D326" s="86"/>
      <c r="E326" s="87"/>
      <c r="F326" s="119" t="s">
        <v>297</v>
      </c>
      <c r="G326" s="119"/>
      <c r="H326" s="119"/>
      <c r="I326" s="119"/>
      <c r="J326" s="119"/>
      <c r="K326" s="119"/>
      <c r="L326" s="119"/>
      <c r="M326" s="119"/>
      <c r="N326" s="106"/>
      <c r="O326" s="88"/>
      <c r="P326" s="88"/>
      <c r="Q326" s="117" t="s">
        <v>298</v>
      </c>
      <c r="R326" s="117"/>
      <c r="S326" s="117"/>
      <c r="T326" s="117"/>
      <c r="U326" s="117"/>
      <c r="V326" s="117"/>
      <c r="W326" s="117"/>
      <c r="X326" s="117"/>
      <c r="Y326" s="117"/>
      <c r="Z326" s="106"/>
      <c r="AE326" s="18"/>
    </row>
    <row r="327" spans="2:31" ht="17.25" customHeight="1" x14ac:dyDescent="0.2">
      <c r="B327" s="73"/>
      <c r="C327" s="94"/>
      <c r="D327" s="74"/>
      <c r="E327" s="75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18"/>
    </row>
    <row r="328" spans="2:31" ht="17.25" customHeight="1" x14ac:dyDescent="0.2">
      <c r="B328" s="73"/>
      <c r="C328" s="94"/>
      <c r="D328" s="74"/>
      <c r="E328" s="75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18"/>
    </row>
    <row r="329" spans="2:31" ht="17.25" customHeight="1" x14ac:dyDescent="0.2">
      <c r="B329" s="73"/>
      <c r="C329" s="94"/>
      <c r="D329" s="74"/>
      <c r="E329" s="75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18"/>
    </row>
    <row r="330" spans="2:31" ht="17.25" customHeight="1" x14ac:dyDescent="0.2">
      <c r="B330" s="73"/>
      <c r="C330" s="94"/>
      <c r="D330" s="74"/>
      <c r="E330" s="75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18"/>
    </row>
    <row r="331" spans="2:31" ht="17.25" customHeight="1" x14ac:dyDescent="0.2">
      <c r="B331" s="73"/>
      <c r="C331" s="94"/>
      <c r="D331" s="74"/>
      <c r="E331" s="75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18"/>
    </row>
    <row r="332" spans="2:31" ht="17.25" customHeight="1" x14ac:dyDescent="0.2">
      <c r="B332" s="73"/>
      <c r="C332" s="94"/>
      <c r="D332" s="74"/>
      <c r="E332" s="75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18"/>
    </row>
    <row r="333" spans="2:31" ht="17.25" customHeight="1" x14ac:dyDescent="0.2">
      <c r="B333" s="73"/>
      <c r="C333" s="94"/>
      <c r="D333" s="74"/>
      <c r="E333" s="75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18"/>
    </row>
    <row r="334" spans="2:31" ht="17.25" customHeight="1" x14ac:dyDescent="0.2">
      <c r="B334" s="73"/>
      <c r="C334" s="94"/>
      <c r="D334" s="74"/>
      <c r="E334" s="75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18"/>
    </row>
    <row r="335" spans="2:31" ht="17.25" customHeight="1" x14ac:dyDescent="0.2">
      <c r="B335" s="2"/>
      <c r="C335" s="94"/>
      <c r="D335" s="74"/>
      <c r="E335" s="75"/>
      <c r="F335" s="2"/>
      <c r="G335" s="2"/>
      <c r="H335" s="2"/>
    </row>
    <row r="336" spans="2:31" ht="17.25" customHeight="1" x14ac:dyDescent="0.2">
      <c r="B336" s="77"/>
      <c r="C336" s="95"/>
      <c r="D336" s="78"/>
      <c r="E336" s="77"/>
      <c r="F336" s="118"/>
      <c r="G336" s="118"/>
      <c r="H336" s="118"/>
      <c r="I336" s="118"/>
      <c r="J336" s="118"/>
      <c r="K336" s="118"/>
      <c r="L336" s="118"/>
      <c r="M336" s="118"/>
      <c r="N336" s="75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75"/>
      <c r="AA336" s="6"/>
      <c r="AB336" s="6"/>
      <c r="AC336" s="6"/>
      <c r="AD336" s="6"/>
    </row>
    <row r="337" spans="2:31" ht="17.25" customHeight="1" x14ac:dyDescent="0.2">
      <c r="B337" s="73"/>
      <c r="C337" s="95"/>
      <c r="D337" s="78"/>
      <c r="E337" s="77"/>
      <c r="F337" s="79"/>
      <c r="G337" s="79"/>
      <c r="H337" s="79"/>
      <c r="I337" s="79"/>
      <c r="J337" s="79"/>
      <c r="K337" s="79"/>
      <c r="L337" s="79"/>
      <c r="M337" s="79"/>
      <c r="N337" s="79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6"/>
      <c r="AB337" s="6"/>
      <c r="AC337" s="6"/>
      <c r="AD337" s="6"/>
    </row>
    <row r="338" spans="2:31" ht="17.25" customHeight="1" x14ac:dyDescent="0.2">
      <c r="B338" s="80"/>
      <c r="C338" s="96"/>
      <c r="D338" s="81"/>
      <c r="E338" s="82"/>
      <c r="F338" s="77"/>
      <c r="G338" s="77"/>
      <c r="H338" s="77"/>
      <c r="I338" s="77"/>
      <c r="J338" s="77"/>
      <c r="K338" s="77"/>
      <c r="L338" s="77"/>
      <c r="M338" s="77"/>
      <c r="N338" s="77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85"/>
      <c r="Z338" s="73"/>
      <c r="AA338" s="80"/>
      <c r="AB338" s="80"/>
      <c r="AC338" s="80"/>
      <c r="AD338" s="80"/>
    </row>
    <row r="339" spans="2:31" ht="17.25" customHeight="1" x14ac:dyDescent="0.2">
      <c r="B339" s="2"/>
      <c r="C339" s="97"/>
      <c r="D339" s="86"/>
      <c r="E339" s="87"/>
      <c r="F339" s="117"/>
      <c r="G339" s="117"/>
      <c r="H339" s="117"/>
      <c r="I339" s="117"/>
      <c r="J339" s="117"/>
      <c r="K339" s="117"/>
      <c r="L339" s="117"/>
      <c r="M339" s="117"/>
      <c r="N339" s="106"/>
      <c r="O339" s="88"/>
      <c r="P339" s="88"/>
      <c r="Q339" s="117"/>
      <c r="R339" s="117"/>
      <c r="S339" s="117"/>
      <c r="T339" s="117"/>
      <c r="U339" s="117"/>
      <c r="V339" s="117"/>
      <c r="W339" s="117"/>
      <c r="X339" s="117"/>
      <c r="Y339" s="117"/>
      <c r="Z339" s="106"/>
    </row>
    <row r="340" spans="2:31" ht="17.25" customHeight="1" x14ac:dyDescent="0.2">
      <c r="B340" s="6"/>
      <c r="C340" s="98"/>
      <c r="D340" s="89"/>
      <c r="E340" s="90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spans="2:31" ht="17.25" customHeight="1" x14ac:dyDescent="0.2">
      <c r="B341" s="6"/>
      <c r="C341" s="98"/>
      <c r="D341" s="89"/>
      <c r="E341" s="90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spans="2:31" ht="17.25" customHeight="1" x14ac:dyDescent="0.2">
      <c r="B342" s="6"/>
      <c r="C342" s="98"/>
      <c r="D342" s="89"/>
      <c r="E342" s="90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spans="2:31" ht="17.25" customHeight="1" x14ac:dyDescent="0.2">
      <c r="B343" s="6"/>
      <c r="C343" s="98"/>
      <c r="D343" s="89"/>
      <c r="E343" s="90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spans="2:31" ht="17.25" customHeight="1" x14ac:dyDescent="0.2">
      <c r="B344" s="91"/>
      <c r="C344" s="98"/>
      <c r="D344" s="89"/>
      <c r="E344" s="90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</sheetData>
  <mergeCells count="14">
    <mergeCell ref="F339:M339"/>
    <mergeCell ref="Q339:Y339"/>
    <mergeCell ref="F321:M321"/>
    <mergeCell ref="O321:Y321"/>
    <mergeCell ref="F326:M326"/>
    <mergeCell ref="Q326:Y326"/>
    <mergeCell ref="F336:M336"/>
    <mergeCell ref="O336:Y336"/>
    <mergeCell ref="C4:M4"/>
    <mergeCell ref="B1:AD1"/>
    <mergeCell ref="B2:C2"/>
    <mergeCell ref="D2:G2"/>
    <mergeCell ref="B3:C3"/>
    <mergeCell ref="D3:I3"/>
  </mergeCells>
  <pageMargins left="0.25" right="0.25" top="0.75" bottom="0.75" header="0.3" footer="0.3"/>
  <pageSetup paperSize="5" scale="50" orientation="landscape" verticalDpi="72" r:id="rId1"/>
  <headerFooter>
    <oddHeader xml:space="preserve">&amp;C&amp;"Arial,Negrita"&amp;12PROGRAMA ANUAL DE ADQUISIONES 2019
CALENDARIZACIÓN DEL GASTO 2019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2019</vt:lpstr>
      <vt:lpstr>'PAA 2019'!Títulos_a_imprimir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MARTIN1</cp:lastModifiedBy>
  <cp:lastPrinted>2018-10-30T21:34:36Z</cp:lastPrinted>
  <dcterms:created xsi:type="dcterms:W3CDTF">2016-05-26T16:43:50Z</dcterms:created>
  <dcterms:modified xsi:type="dcterms:W3CDTF">2020-04-22T18:17:36Z</dcterms:modified>
</cp:coreProperties>
</file>